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000" windowHeight="4620" activeTab="0"/>
  </bookViews>
  <sheets>
    <sheet name="Logbook" sheetId="1" r:id="rId1"/>
    <sheet name="Weight&amp;Balan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Z8" authorId="0">
      <text>
        <r>
          <rPr>
            <b/>
            <sz val="8"/>
            <rFont val="Tahoma"/>
            <family val="0"/>
          </rPr>
          <t>Windows User:</t>
        </r>
        <r>
          <rPr>
            <sz val="8"/>
            <rFont val="Tahoma"/>
            <family val="0"/>
          </rPr>
          <t xml:space="preserve">
Larry's plane: 5 tach hours @ $40 + fuel costs.</t>
        </r>
      </text>
    </comment>
  </commentList>
</comments>
</file>

<file path=xl/sharedStrings.xml><?xml version="1.0" encoding="utf-8"?>
<sst xmlns="http://schemas.openxmlformats.org/spreadsheetml/2006/main" count="1006" uniqueCount="163">
  <si>
    <t>Date</t>
  </si>
  <si>
    <t>Make &amp; Model</t>
  </si>
  <si>
    <t>ID Number</t>
  </si>
  <si>
    <t>From</t>
  </si>
  <si>
    <t>To</t>
  </si>
  <si>
    <t>Landings</t>
  </si>
  <si>
    <t>Aircraft Category &amp; Class</t>
  </si>
  <si>
    <t>Single</t>
  </si>
  <si>
    <t>Multi</t>
  </si>
  <si>
    <t>Instrument</t>
  </si>
  <si>
    <t>Actual</t>
  </si>
  <si>
    <t>Simulated</t>
  </si>
  <si>
    <t>Night</t>
  </si>
  <si>
    <t>Day</t>
  </si>
  <si>
    <t>Cross Country</t>
  </si>
  <si>
    <t>All</t>
  </si>
  <si>
    <t>Over 50NM</t>
  </si>
  <si>
    <t>C172</t>
  </si>
  <si>
    <t>N7629T</t>
  </si>
  <si>
    <t>F69</t>
  </si>
  <si>
    <t>SOLO</t>
  </si>
  <si>
    <t>Flight Training</t>
  </si>
  <si>
    <t>Total Flt Time</t>
  </si>
  <si>
    <t>N19947</t>
  </si>
  <si>
    <t>DTO</t>
  </si>
  <si>
    <t>TKI</t>
  </si>
  <si>
    <t>Gnd Train</t>
  </si>
  <si>
    <t>TOTALS</t>
  </si>
  <si>
    <t>Running Total Due</t>
  </si>
  <si>
    <t>Date Paid</t>
  </si>
  <si>
    <t>CFI Time</t>
  </si>
  <si>
    <t>Total Accum</t>
  </si>
  <si>
    <t>Pay ments</t>
  </si>
  <si>
    <t>Plane Rental</t>
  </si>
  <si>
    <t>Maps</t>
  </si>
  <si>
    <t>Misc Costs</t>
  </si>
  <si>
    <t>Medical</t>
  </si>
  <si>
    <t>Total TD:</t>
  </si>
  <si>
    <t>Logbook</t>
  </si>
  <si>
    <t>Notes</t>
  </si>
  <si>
    <t>1st F69 solo</t>
  </si>
  <si>
    <t>1st SOLO!</t>
  </si>
  <si>
    <t>7@DTO, 4@F69</t>
  </si>
  <si>
    <t>Headset</t>
  </si>
  <si>
    <t>Blown engine!</t>
  </si>
  <si>
    <t>1st dual XC</t>
  </si>
  <si>
    <t>Flight Computer</t>
  </si>
  <si>
    <t>Vor/GPS Nav XC</t>
  </si>
  <si>
    <t>SOLO XC, VOR/GPS Nav, 1@DUA, 1@SWI, 3@TKI, 3@DTI, 1@F69</t>
  </si>
  <si>
    <t>SOLO XC, VOR/GPS/ADF Nav</t>
  </si>
  <si>
    <t>SOLO XC, VOR/GPS Nav, 1@TKI, 1@SLR, 1@DTO, 1@F69</t>
  </si>
  <si>
    <t>Written test 12/31/02</t>
  </si>
  <si>
    <t>Night Orientation, Light Gun Test, T&amp;Go's and Full Stop w/ and w/o land light.</t>
  </si>
  <si>
    <t>Practice</t>
  </si>
  <si>
    <t>Night XC, returned due to low engine RPM</t>
  </si>
  <si>
    <t>Landing practice, 6@TKI, at weather mins</t>
  </si>
  <si>
    <t>Night XC</t>
  </si>
  <si>
    <t>Hood</t>
  </si>
  <si>
    <t>2003 FAR/AIM</t>
  </si>
  <si>
    <t>GPS 196 w/acc</t>
  </si>
  <si>
    <t>PTS Review, 4@TKI</t>
  </si>
  <si>
    <t>PTS practice, crosswind landing practice</t>
  </si>
  <si>
    <t>PTS Prep</t>
  </si>
  <si>
    <t>SWI</t>
  </si>
  <si>
    <t>PTS Prep and another 90 day solo signoff.</t>
  </si>
  <si>
    <t>XC</t>
  </si>
  <si>
    <t>Flight Test (7/12/03)</t>
  </si>
  <si>
    <t>PTS Prep &amp; Signoff</t>
  </si>
  <si>
    <t>Checkride!</t>
  </si>
  <si>
    <t>To Checkride.</t>
  </si>
  <si>
    <t>Back from checkride</t>
  </si>
  <si>
    <t>Base Cost to get Private Pilot:</t>
  </si>
  <si>
    <t>Books for PPW</t>
  </si>
  <si>
    <t>Hand Held nav/com</t>
  </si>
  <si>
    <t>M20C</t>
  </si>
  <si>
    <t>N9194V</t>
  </si>
  <si>
    <t>Complex Checkride</t>
  </si>
  <si>
    <t>PIC</t>
  </si>
  <si>
    <t>Andy plane pickup</t>
  </si>
  <si>
    <t>T67/F69</t>
  </si>
  <si>
    <t>16XS</t>
  </si>
  <si>
    <t>T31</t>
  </si>
  <si>
    <t>Kids 1st flight</t>
  </si>
  <si>
    <t>Moved plane to new hanger</t>
  </si>
  <si>
    <t>T67/T31</t>
  </si>
  <si>
    <t>Holding over T31 for accident on runway</t>
  </si>
  <si>
    <t>Lunch at Hicks</t>
  </si>
  <si>
    <t>F31/T31</t>
  </si>
  <si>
    <t>8F7/4T6/T31</t>
  </si>
  <si>
    <t>TOTAL Mooney Time</t>
  </si>
  <si>
    <t>Checked out gliders at Decatur and looked at the plane owned by C Walker at Mid-Way.</t>
  </si>
  <si>
    <t>Took Tuan for 1st ride.</t>
  </si>
  <si>
    <t>Lunch</t>
  </si>
  <si>
    <t>Whole family came along</t>
  </si>
  <si>
    <t>Whole family for lunch</t>
  </si>
  <si>
    <t>4 at TKI</t>
  </si>
  <si>
    <t>KADM/KSWI/T31</t>
  </si>
  <si>
    <t>KTKI/F69</t>
  </si>
  <si>
    <t>KTKI</t>
  </si>
  <si>
    <t>KTKI/F41/F69</t>
  </si>
  <si>
    <t>KTKI/T31</t>
  </si>
  <si>
    <t>KDTO/F69</t>
  </si>
  <si>
    <t>KDTO</t>
  </si>
  <si>
    <t>F35/16XS/KDTO/F69</t>
  </si>
  <si>
    <t>16XS/KDTO/F69</t>
  </si>
  <si>
    <t>KDTO/KTKI/F69</t>
  </si>
  <si>
    <t>KDUA/KDTO/F69</t>
  </si>
  <si>
    <t>F31/KSWI/F69</t>
  </si>
  <si>
    <t>KDUA/KSWI/KTKI/KDTO/F69</t>
  </si>
  <si>
    <t>KSWI/F69</t>
  </si>
  <si>
    <t>KSWI</t>
  </si>
  <si>
    <t>KSWI/T31</t>
  </si>
  <si>
    <t>F46/KSWI/T31</t>
  </si>
  <si>
    <t>KTKI/KSLR/KDTO/F69</t>
  </si>
  <si>
    <t>KTKI/KTYR/KSLR/KTKI/F69</t>
  </si>
  <si>
    <t>KLNC/F69</t>
  </si>
  <si>
    <t>F46/KFTW/F69</t>
  </si>
  <si>
    <t>KSLR/T31</t>
  </si>
  <si>
    <t>KMWL/T31</t>
  </si>
  <si>
    <t>KLNC/KSWI/T31</t>
  </si>
  <si>
    <t>KGLE/T31</t>
  </si>
  <si>
    <t>KGYI/T31</t>
  </si>
  <si>
    <t>KLNC/T31</t>
  </si>
  <si>
    <t>Moment</t>
  </si>
  <si>
    <t>Weight</t>
  </si>
  <si>
    <t>Empty Weight</t>
  </si>
  <si>
    <t>Pilot</t>
  </si>
  <si>
    <t>Co-Pilot</t>
  </si>
  <si>
    <t>Rear Pass 1</t>
  </si>
  <si>
    <t>Rear Pass 2</t>
  </si>
  <si>
    <t>Baggage 1 (120 Max)</t>
  </si>
  <si>
    <t>Baggage 2 (10 Max)</t>
  </si>
  <si>
    <t>Fuel (Gallons)</t>
  </si>
  <si>
    <t>&lt;- Gallons</t>
  </si>
  <si>
    <t>KSWI/KADM/T31</t>
  </si>
  <si>
    <t>"Fly-In" at KADM</t>
  </si>
  <si>
    <t>KWEA/T31</t>
  </si>
  <si>
    <t>Kids &amp; Dad</t>
  </si>
  <si>
    <t>KSWI/KLNC/T31</t>
  </si>
  <si>
    <t>KGLE/KDTO/T31</t>
  </si>
  <si>
    <t>KIDP</t>
  </si>
  <si>
    <t>KTKI/KSWI/T31</t>
  </si>
  <si>
    <t>KSSF/T31</t>
  </si>
  <si>
    <t>KSWI/M39</t>
  </si>
  <si>
    <t>M39</t>
  </si>
  <si>
    <t>KSLR/KSWI/T31</t>
  </si>
  <si>
    <t>KSWI/KIDP</t>
  </si>
  <si>
    <t>T67/KSWI/T31</t>
  </si>
  <si>
    <t>T31/KLNC/T31</t>
  </si>
  <si>
    <t>3TX6/T31</t>
  </si>
  <si>
    <t>F00/KSWI/T31</t>
  </si>
  <si>
    <t>F00/T31</t>
  </si>
  <si>
    <t>KWEA/KHQZ/T31</t>
  </si>
  <si>
    <t>BFR</t>
  </si>
  <si>
    <t>3 at TKI</t>
  </si>
  <si>
    <t>T67/KTKI/T31</t>
  </si>
  <si>
    <t>KWEA/KSWI/KSLR/KWEA/T31</t>
  </si>
  <si>
    <t>2F6/KIDP</t>
  </si>
  <si>
    <t>Dola Aiken Funeral</t>
  </si>
  <si>
    <t>Danielle Kugler flying</t>
  </si>
  <si>
    <t>Maggie 1st flight</t>
  </si>
  <si>
    <t>not in logbook</t>
  </si>
  <si>
    <t>KGLS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</si>
</sst>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  <xf numFmtId="166" fontId="0" fillId="0" borderId="2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1" fillId="0" borderId="3" xfId="17" applyFont="1" applyFill="1" applyBorder="1" applyAlignment="1">
      <alignment horizontal="center"/>
    </xf>
    <xf numFmtId="44" fontId="0" fillId="0" borderId="0" xfId="17" applyFont="1" applyAlignment="1">
      <alignment/>
    </xf>
    <xf numFmtId="44" fontId="1" fillId="3" borderId="3" xfId="0" applyNumberFormat="1" applyFont="1" applyFill="1" applyBorder="1" applyAlignment="1">
      <alignment/>
    </xf>
    <xf numFmtId="166" fontId="0" fillId="0" borderId="2" xfId="0" applyNumberForma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Alignment="1">
      <alignment horizontal="right"/>
    </xf>
    <xf numFmtId="167" fontId="1" fillId="4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6" fontId="1" fillId="0" borderId="9" xfId="0" applyNumberFormat="1" applyFont="1" applyBorder="1" applyAlignment="1">
      <alignment horizontal="left"/>
    </xf>
    <xf numFmtId="167" fontId="0" fillId="0" borderId="10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6" fontId="0" fillId="0" borderId="9" xfId="0" applyNumberFormat="1" applyBorder="1" applyAlignment="1">
      <alignment horizontal="left"/>
    </xf>
    <xf numFmtId="167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3" borderId="11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3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44" fontId="1" fillId="0" borderId="12" xfId="17" applyFont="1" applyBorder="1" applyAlignment="1">
      <alignment horizontal="center" vertical="center" wrapText="1"/>
    </xf>
    <xf numFmtId="44" fontId="1" fillId="0" borderId="13" xfId="17" applyFont="1" applyBorder="1" applyAlignment="1">
      <alignment horizontal="center" vertical="center" wrapText="1"/>
    </xf>
    <xf numFmtId="167" fontId="1" fillId="4" borderId="14" xfId="0" applyNumberFormat="1" applyFont="1" applyFill="1" applyBorder="1" applyAlignment="1">
      <alignment horizontal="center" vertical="center" wrapText="1" shrinkToFit="1"/>
    </xf>
    <xf numFmtId="167" fontId="1" fillId="4" borderId="15" xfId="0" applyNumberFormat="1" applyFont="1" applyFill="1" applyBorder="1" applyAlignment="1">
      <alignment horizontal="center" vertical="center" wrapText="1" shrinkToFit="1"/>
    </xf>
    <xf numFmtId="166" fontId="1" fillId="0" borderId="11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6" fontId="1" fillId="4" borderId="12" xfId="0" applyNumberFormat="1" applyFont="1" applyFill="1" applyBorder="1" applyAlignment="1">
      <alignment horizontal="center" vertical="center" wrapText="1" shrinkToFit="1"/>
    </xf>
    <xf numFmtId="166" fontId="1" fillId="4" borderId="13" xfId="0" applyNumberFormat="1" applyFont="1" applyFill="1" applyBorder="1" applyAlignment="1">
      <alignment horizontal="center" vertical="center" wrapText="1" shrinkToFit="1"/>
    </xf>
    <xf numFmtId="167" fontId="1" fillId="4" borderId="11" xfId="0" applyNumberFormat="1" applyFont="1" applyFill="1" applyBorder="1" applyAlignment="1">
      <alignment horizontal="center"/>
    </xf>
    <xf numFmtId="167" fontId="1" fillId="4" borderId="11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167" fontId="1" fillId="4" borderId="11" xfId="0" applyNumberFormat="1" applyFont="1" applyFill="1" applyBorder="1" applyAlignment="1">
      <alignment horizontal="center" vertical="center" wrapText="1"/>
    </xf>
    <xf numFmtId="167" fontId="1" fillId="4" borderId="6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M20C Weight &amp;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'Weight&amp;Balance'!$B$17</c:f>
              <c:strCache>
                <c:ptCount val="1"/>
                <c:pt idx="0">
                  <c:v>Weight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'Weight&amp;Balance'!$A$18:$A$23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'Weight&amp;Balance'!$B$18:$B$23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636435"/>
        <c:axId val="3183596"/>
      </c:scatterChart>
      <c:valAx>
        <c:axId val="37636435"/>
        <c:scaling>
          <c:orientation val="minMax"/>
          <c:max val="127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83596"/>
        <c:crossesAt val="1000"/>
        <c:crossBetween val="midCat"/>
        <c:dispUnits/>
        <c:majorUnit val="5"/>
        <c:minorUnit val="1"/>
      </c:valAx>
      <c:valAx>
        <c:axId val="3183596"/>
        <c:scaling>
          <c:orientation val="minMax"/>
          <c:max val="2600"/>
          <c:min val="1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636435"/>
        <c:crossesAt val="80"/>
        <c:crossBetween val="midCat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12</xdr:col>
      <xdr:colOff>171450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66675" y="3895725"/>
        <a:ext cx="80772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6"/>
  <sheetViews>
    <sheetView tabSelected="1" workbookViewId="0" topLeftCell="A1">
      <pane xSplit="1" ySplit="2" topLeftCell="B18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01" sqref="A201"/>
    </sheetView>
  </sheetViews>
  <sheetFormatPr defaultColWidth="9.140625" defaultRowHeight="12.75" outlineLevelCol="2"/>
  <cols>
    <col min="1" max="1" width="8.421875" style="2" bestFit="1" customWidth="1"/>
    <col min="2" max="2" width="7.421875" style="1" customWidth="1" outlineLevel="1"/>
    <col min="3" max="3" width="7.8515625" style="1" customWidth="1" outlineLevel="1"/>
    <col min="4" max="4" width="5.7109375" style="1" bestFit="1" customWidth="1"/>
    <col min="5" max="5" width="26.00390625" style="1" bestFit="1" customWidth="1"/>
    <col min="6" max="6" width="4.421875" style="28" bestFit="1" customWidth="1"/>
    <col min="7" max="7" width="5.7109375" style="28" customWidth="1" outlineLevel="1"/>
    <col min="8" max="8" width="7.00390625" style="21" bestFit="1" customWidth="1"/>
    <col min="9" max="9" width="6.7109375" style="21" hidden="1" customWidth="1" outlineLevel="1"/>
    <col min="10" max="10" width="10.140625" style="21" bestFit="1" customWidth="1" collapsed="1"/>
    <col min="11" max="11" width="6.7109375" style="21" hidden="1" customWidth="1" outlineLevel="1"/>
    <col min="12" max="12" width="10.421875" style="21" bestFit="1" customWidth="1" collapsed="1"/>
    <col min="13" max="13" width="5.7109375" style="21" customWidth="1" outlineLevel="1"/>
    <col min="14" max="14" width="3.57421875" style="21" bestFit="1" customWidth="1"/>
    <col min="15" max="15" width="10.7109375" style="21" bestFit="1" customWidth="1"/>
    <col min="16" max="16" width="5.57421875" style="21" bestFit="1" customWidth="1"/>
    <col min="17" max="17" width="6.28125" style="21" hidden="1" customWidth="1" outlineLevel="1"/>
    <col min="18" max="18" width="8.28125" style="21" customWidth="1" collapsed="1"/>
    <col min="19" max="19" width="8.7109375" style="21" customWidth="1"/>
    <col min="20" max="20" width="6.8515625" style="22" customWidth="1"/>
    <col min="21" max="21" width="22.8515625" style="17" customWidth="1" outlineLevel="1"/>
    <col min="22" max="22" width="6.57421875" style="8" hidden="1" customWidth="1" outlineLevel="2" collapsed="1"/>
    <col min="23" max="23" width="10.00390625" style="6" hidden="1" customWidth="1" outlineLevel="2"/>
    <col min="24" max="24" width="8.421875" style="7" hidden="1" customWidth="1" outlineLevel="2"/>
    <col min="25" max="25" width="8.140625" style="9" hidden="1" customWidth="1" outlineLevel="2"/>
    <col min="26" max="26" width="11.421875" style="7" hidden="1" customWidth="1" outlineLevel="2"/>
    <col min="27" max="27" width="10.8515625" style="7" hidden="1" customWidth="1" outlineLevel="2"/>
    <col min="28" max="28" width="18.7109375" style="0" hidden="1" customWidth="1" outlineLevel="2"/>
    <col min="29" max="29" width="10.28125" style="0" hidden="1" customWidth="1" outlineLevel="2"/>
    <col min="30" max="30" width="9.140625" style="0" customWidth="1" collapsed="1"/>
  </cols>
  <sheetData>
    <row r="1" spans="1:28" ht="12.75">
      <c r="A1" s="63" t="s">
        <v>0</v>
      </c>
      <c r="B1" s="65" t="s">
        <v>1</v>
      </c>
      <c r="C1" s="65" t="s">
        <v>2</v>
      </c>
      <c r="D1" s="67" t="s">
        <v>3</v>
      </c>
      <c r="E1" s="67" t="s">
        <v>4</v>
      </c>
      <c r="F1" s="69" t="s">
        <v>5</v>
      </c>
      <c r="G1" s="69"/>
      <c r="H1" s="54" t="s">
        <v>6</v>
      </c>
      <c r="I1" s="54"/>
      <c r="J1" s="54"/>
      <c r="K1" s="54" t="s">
        <v>9</v>
      </c>
      <c r="L1" s="54"/>
      <c r="M1" s="55" t="s">
        <v>12</v>
      </c>
      <c r="N1" s="54" t="s">
        <v>14</v>
      </c>
      <c r="O1" s="54"/>
      <c r="P1" s="59" t="s">
        <v>77</v>
      </c>
      <c r="Q1" s="55" t="s">
        <v>20</v>
      </c>
      <c r="R1" s="57" t="s">
        <v>21</v>
      </c>
      <c r="S1" s="46" t="s">
        <v>22</v>
      </c>
      <c r="T1" s="46" t="s">
        <v>31</v>
      </c>
      <c r="U1" s="52" t="s">
        <v>39</v>
      </c>
      <c r="V1" s="48" t="s">
        <v>30</v>
      </c>
      <c r="W1" s="44" t="s">
        <v>28</v>
      </c>
      <c r="X1" s="44" t="s">
        <v>32</v>
      </c>
      <c r="Y1" s="50" t="s">
        <v>29</v>
      </c>
      <c r="Z1" s="44" t="s">
        <v>33</v>
      </c>
      <c r="AA1" s="44" t="s">
        <v>35</v>
      </c>
      <c r="AB1" s="61" t="s">
        <v>39</v>
      </c>
    </row>
    <row r="2" spans="1:28" ht="13.5" thickBot="1">
      <c r="A2" s="64"/>
      <c r="B2" s="66"/>
      <c r="C2" s="66"/>
      <c r="D2" s="68"/>
      <c r="E2" s="68"/>
      <c r="F2" s="27" t="s">
        <v>13</v>
      </c>
      <c r="G2" s="27" t="s">
        <v>12</v>
      </c>
      <c r="H2" s="20" t="s">
        <v>7</v>
      </c>
      <c r="I2" s="20" t="s">
        <v>8</v>
      </c>
      <c r="J2" s="20" t="s">
        <v>26</v>
      </c>
      <c r="K2" s="20" t="s">
        <v>10</v>
      </c>
      <c r="L2" s="20" t="s">
        <v>11</v>
      </c>
      <c r="M2" s="56"/>
      <c r="N2" s="20" t="s">
        <v>15</v>
      </c>
      <c r="O2" s="20" t="s">
        <v>16</v>
      </c>
      <c r="P2" s="60"/>
      <c r="Q2" s="56"/>
      <c r="R2" s="58"/>
      <c r="S2" s="47"/>
      <c r="T2" s="47"/>
      <c r="U2" s="53"/>
      <c r="V2" s="49"/>
      <c r="W2" s="45"/>
      <c r="X2" s="45"/>
      <c r="Y2" s="51"/>
      <c r="Z2" s="45"/>
      <c r="AA2" s="45"/>
      <c r="AB2" s="62"/>
    </row>
    <row r="3" spans="1:28" ht="12.75">
      <c r="A3" s="2">
        <v>37483</v>
      </c>
      <c r="B3" s="1" t="s">
        <v>17</v>
      </c>
      <c r="C3" s="1" t="s">
        <v>18</v>
      </c>
      <c r="D3" s="1" t="s">
        <v>19</v>
      </c>
      <c r="E3" s="1" t="s">
        <v>19</v>
      </c>
      <c r="F3" s="28">
        <v>1</v>
      </c>
      <c r="H3" s="21">
        <v>1</v>
      </c>
      <c r="J3" s="21">
        <v>0.3</v>
      </c>
      <c r="R3" s="21">
        <v>1</v>
      </c>
      <c r="S3" s="21">
        <f>H3+I3</f>
        <v>1</v>
      </c>
      <c r="T3" s="22">
        <f>S3</f>
        <v>1</v>
      </c>
      <c r="V3" s="8">
        <f>R3+J3</f>
        <v>1.3</v>
      </c>
      <c r="W3" s="6">
        <f>V3*20</f>
        <v>26</v>
      </c>
      <c r="AA3" s="7">
        <v>125</v>
      </c>
      <c r="AB3" t="s">
        <v>72</v>
      </c>
    </row>
    <row r="4" spans="1:28" ht="12.75">
      <c r="A4" s="2">
        <v>37485</v>
      </c>
      <c r="B4" s="1" t="s">
        <v>17</v>
      </c>
      <c r="C4" s="1" t="s">
        <v>18</v>
      </c>
      <c r="D4" s="1" t="s">
        <v>19</v>
      </c>
      <c r="E4" s="1" t="s">
        <v>97</v>
      </c>
      <c r="F4" s="28">
        <v>2</v>
      </c>
      <c r="H4" s="21">
        <v>1.8</v>
      </c>
      <c r="J4" s="21">
        <v>0.8</v>
      </c>
      <c r="R4" s="21">
        <v>1.8</v>
      </c>
      <c r="S4" s="21">
        <f aca="true" t="shared" si="0" ref="S4:S32">H4+I4</f>
        <v>1.8</v>
      </c>
      <c r="T4" s="22">
        <f>T3+S4</f>
        <v>2.8</v>
      </c>
      <c r="V4" s="8">
        <f aca="true" t="shared" si="1" ref="V4:V32">R4+J4</f>
        <v>2.6</v>
      </c>
      <c r="W4" s="6">
        <f>W3+(V4*20)-X4</f>
        <v>78</v>
      </c>
      <c r="AA4" s="7">
        <v>80</v>
      </c>
      <c r="AB4" t="s">
        <v>36</v>
      </c>
    </row>
    <row r="5" spans="1:28" ht="12.75">
      <c r="A5" s="2">
        <v>37486</v>
      </c>
      <c r="B5" s="1" t="s">
        <v>17</v>
      </c>
      <c r="C5" s="1" t="s">
        <v>18</v>
      </c>
      <c r="D5" s="1" t="s">
        <v>19</v>
      </c>
      <c r="E5" s="1" t="s">
        <v>97</v>
      </c>
      <c r="F5" s="28">
        <v>2</v>
      </c>
      <c r="H5" s="21">
        <v>1.5</v>
      </c>
      <c r="J5" s="21">
        <v>0.3</v>
      </c>
      <c r="R5" s="21">
        <v>1.5</v>
      </c>
      <c r="S5" s="21">
        <f t="shared" si="0"/>
        <v>1.5</v>
      </c>
      <c r="T5" s="22">
        <f aca="true" t="shared" si="2" ref="T5:T32">T4+S5</f>
        <v>4.3</v>
      </c>
      <c r="V5" s="8">
        <f t="shared" si="1"/>
        <v>1.8</v>
      </c>
      <c r="W5" s="6">
        <f aca="true" t="shared" si="3" ref="W5:W32">W4+(V5*20)-X5</f>
        <v>114</v>
      </c>
      <c r="AA5" s="7">
        <v>35</v>
      </c>
      <c r="AB5" t="s">
        <v>34</v>
      </c>
    </row>
    <row r="6" spans="1:28" ht="12.75">
      <c r="A6" s="2">
        <v>37488</v>
      </c>
      <c r="B6" s="1" t="s">
        <v>17</v>
      </c>
      <c r="C6" s="1" t="s">
        <v>18</v>
      </c>
      <c r="D6" s="1" t="s">
        <v>19</v>
      </c>
      <c r="E6" s="1" t="s">
        <v>97</v>
      </c>
      <c r="F6" s="28">
        <v>7</v>
      </c>
      <c r="H6" s="21">
        <v>1.2</v>
      </c>
      <c r="J6" s="21">
        <v>0.1</v>
      </c>
      <c r="R6" s="21">
        <v>1.2</v>
      </c>
      <c r="S6" s="21">
        <f t="shared" si="0"/>
        <v>1.2</v>
      </c>
      <c r="T6" s="22">
        <f t="shared" si="2"/>
        <v>5.5</v>
      </c>
      <c r="V6" s="8">
        <f t="shared" si="1"/>
        <v>1.3</v>
      </c>
      <c r="W6" s="6">
        <f t="shared" si="3"/>
        <v>40</v>
      </c>
      <c r="X6" s="7">
        <v>100</v>
      </c>
      <c r="Y6" s="9">
        <v>37488</v>
      </c>
      <c r="AA6" s="7">
        <v>30</v>
      </c>
      <c r="AB6" t="s">
        <v>38</v>
      </c>
    </row>
    <row r="7" spans="1:28" ht="12.75">
      <c r="A7" s="2">
        <v>37490</v>
      </c>
      <c r="B7" s="1" t="s">
        <v>17</v>
      </c>
      <c r="C7" s="1" t="s">
        <v>18</v>
      </c>
      <c r="D7" s="1" t="s">
        <v>19</v>
      </c>
      <c r="E7" s="1" t="s">
        <v>97</v>
      </c>
      <c r="F7" s="28">
        <v>6</v>
      </c>
      <c r="H7" s="21">
        <v>1.1</v>
      </c>
      <c r="J7" s="21">
        <v>0.1</v>
      </c>
      <c r="L7" s="21">
        <v>0.2</v>
      </c>
      <c r="R7" s="21">
        <v>1.1</v>
      </c>
      <c r="S7" s="21">
        <f t="shared" si="0"/>
        <v>1.1</v>
      </c>
      <c r="T7" s="22">
        <f t="shared" si="2"/>
        <v>6.6</v>
      </c>
      <c r="V7" s="8">
        <f t="shared" si="1"/>
        <v>1.2000000000000002</v>
      </c>
      <c r="W7" s="6">
        <f t="shared" si="3"/>
        <v>64</v>
      </c>
      <c r="AA7" s="7">
        <v>555</v>
      </c>
      <c r="AB7" t="s">
        <v>43</v>
      </c>
    </row>
    <row r="8" spans="1:28" ht="12.75">
      <c r="A8" s="2">
        <v>37492</v>
      </c>
      <c r="B8" s="1" t="s">
        <v>17</v>
      </c>
      <c r="C8" s="1" t="s">
        <v>18</v>
      </c>
      <c r="D8" s="1" t="s">
        <v>19</v>
      </c>
      <c r="E8" s="1" t="s">
        <v>98</v>
      </c>
      <c r="F8" s="28">
        <v>4</v>
      </c>
      <c r="H8" s="21">
        <v>1</v>
      </c>
      <c r="L8" s="21">
        <v>0.3</v>
      </c>
      <c r="R8" s="21">
        <v>1</v>
      </c>
      <c r="S8" s="21">
        <f t="shared" si="0"/>
        <v>1</v>
      </c>
      <c r="T8" s="22">
        <f t="shared" si="2"/>
        <v>7.6</v>
      </c>
      <c r="U8" s="17" t="s">
        <v>44</v>
      </c>
      <c r="V8" s="8">
        <f t="shared" si="1"/>
        <v>1</v>
      </c>
      <c r="W8" s="6">
        <f t="shared" si="3"/>
        <v>84</v>
      </c>
      <c r="Z8" s="15">
        <f>200+7.6*8*1.29</f>
        <v>278.432</v>
      </c>
      <c r="AA8" s="7">
        <v>70</v>
      </c>
      <c r="AB8" t="s">
        <v>46</v>
      </c>
    </row>
    <row r="9" spans="1:28" ht="12.75">
      <c r="A9" s="2">
        <v>37509</v>
      </c>
      <c r="B9" s="1" t="s">
        <v>17</v>
      </c>
      <c r="C9" s="1" t="s">
        <v>23</v>
      </c>
      <c r="D9" s="1" t="s">
        <v>19</v>
      </c>
      <c r="E9" s="1" t="s">
        <v>97</v>
      </c>
      <c r="F9" s="28">
        <v>8</v>
      </c>
      <c r="H9" s="21">
        <v>1.2</v>
      </c>
      <c r="L9" s="21">
        <v>0.2</v>
      </c>
      <c r="R9" s="21">
        <v>1.2</v>
      </c>
      <c r="S9" s="21">
        <f t="shared" si="0"/>
        <v>1.2</v>
      </c>
      <c r="T9" s="22">
        <f t="shared" si="2"/>
        <v>8.799999999999999</v>
      </c>
      <c r="V9" s="8">
        <f t="shared" si="1"/>
        <v>1.2</v>
      </c>
      <c r="W9" s="6">
        <f t="shared" si="3"/>
        <v>108</v>
      </c>
      <c r="Z9" s="7">
        <f>S9*68</f>
        <v>81.6</v>
      </c>
      <c r="AA9" s="7">
        <v>300</v>
      </c>
      <c r="AB9" t="s">
        <v>73</v>
      </c>
    </row>
    <row r="10" spans="1:28" ht="12.75">
      <c r="A10" s="2">
        <v>37517</v>
      </c>
      <c r="B10" s="1" t="s">
        <v>17</v>
      </c>
      <c r="C10" s="1" t="s">
        <v>23</v>
      </c>
      <c r="D10" s="1" t="s">
        <v>19</v>
      </c>
      <c r="E10" s="1" t="s">
        <v>101</v>
      </c>
      <c r="F10" s="28">
        <v>2</v>
      </c>
      <c r="H10" s="21">
        <v>1.2</v>
      </c>
      <c r="J10" s="21">
        <v>0.1</v>
      </c>
      <c r="L10" s="21">
        <v>0.2</v>
      </c>
      <c r="R10" s="21">
        <v>1.2</v>
      </c>
      <c r="S10" s="21">
        <f t="shared" si="0"/>
        <v>1.2</v>
      </c>
      <c r="T10" s="22">
        <f t="shared" si="2"/>
        <v>9.999999999999998</v>
      </c>
      <c r="V10" s="8">
        <f t="shared" si="1"/>
        <v>1.3</v>
      </c>
      <c r="W10" s="6">
        <f t="shared" si="3"/>
        <v>34</v>
      </c>
      <c r="X10" s="7">
        <v>100</v>
      </c>
      <c r="Y10" s="9">
        <v>37515</v>
      </c>
      <c r="Z10" s="7">
        <f aca="true" t="shared" si="4" ref="Z10:Z32">S10*68</f>
        <v>81.6</v>
      </c>
      <c r="AA10" s="7">
        <v>70</v>
      </c>
      <c r="AB10" t="s">
        <v>51</v>
      </c>
    </row>
    <row r="11" spans="1:28" ht="12.75">
      <c r="A11" s="2">
        <v>37520</v>
      </c>
      <c r="B11" s="1" t="s">
        <v>17</v>
      </c>
      <c r="C11" s="1" t="s">
        <v>23</v>
      </c>
      <c r="D11" s="1" t="s">
        <v>19</v>
      </c>
      <c r="E11" s="1" t="s">
        <v>102</v>
      </c>
      <c r="F11" s="28">
        <v>3</v>
      </c>
      <c r="H11" s="21">
        <v>0.8</v>
      </c>
      <c r="J11" s="21">
        <v>0.4</v>
      </c>
      <c r="R11" s="21">
        <v>0.8</v>
      </c>
      <c r="S11" s="21">
        <f t="shared" si="0"/>
        <v>0.8</v>
      </c>
      <c r="T11" s="22">
        <f t="shared" si="2"/>
        <v>10.799999999999999</v>
      </c>
      <c r="V11" s="8">
        <f t="shared" si="1"/>
        <v>1.2000000000000002</v>
      </c>
      <c r="W11" s="6">
        <f t="shared" si="3"/>
        <v>58</v>
      </c>
      <c r="Z11" s="7">
        <f t="shared" si="4"/>
        <v>54.400000000000006</v>
      </c>
      <c r="AA11" s="7">
        <v>1300</v>
      </c>
      <c r="AB11" t="s">
        <v>59</v>
      </c>
    </row>
    <row r="12" spans="1:28" ht="12.75">
      <c r="A12" s="5">
        <v>37520</v>
      </c>
      <c r="B12" s="3" t="s">
        <v>17</v>
      </c>
      <c r="C12" s="3" t="s">
        <v>23</v>
      </c>
      <c r="D12" s="3" t="s">
        <v>24</v>
      </c>
      <c r="E12" s="3" t="s">
        <v>102</v>
      </c>
      <c r="F12" s="29">
        <v>4</v>
      </c>
      <c r="G12" s="29"/>
      <c r="H12" s="23">
        <v>0.4</v>
      </c>
      <c r="I12" s="23"/>
      <c r="J12" s="23"/>
      <c r="K12" s="23"/>
      <c r="L12" s="23"/>
      <c r="M12" s="23"/>
      <c r="N12" s="23"/>
      <c r="O12" s="23"/>
      <c r="P12" s="23"/>
      <c r="Q12" s="23">
        <v>0.4</v>
      </c>
      <c r="R12" s="23"/>
      <c r="S12" s="23">
        <f t="shared" si="0"/>
        <v>0.4</v>
      </c>
      <c r="T12" s="33">
        <f t="shared" si="2"/>
        <v>11.2</v>
      </c>
      <c r="U12" s="32" t="s">
        <v>41</v>
      </c>
      <c r="V12" s="8">
        <f t="shared" si="1"/>
        <v>0</v>
      </c>
      <c r="W12" s="6">
        <f t="shared" si="3"/>
        <v>58</v>
      </c>
      <c r="Z12" s="7">
        <f t="shared" si="4"/>
        <v>27.200000000000003</v>
      </c>
      <c r="AA12" s="7">
        <v>11</v>
      </c>
      <c r="AB12" t="s">
        <v>58</v>
      </c>
    </row>
    <row r="13" spans="1:28" ht="12.75">
      <c r="A13" s="2">
        <v>37520</v>
      </c>
      <c r="B13" s="1" t="s">
        <v>17</v>
      </c>
      <c r="C13" s="1" t="s">
        <v>23</v>
      </c>
      <c r="D13" s="1" t="s">
        <v>24</v>
      </c>
      <c r="E13" s="4" t="s">
        <v>19</v>
      </c>
      <c r="F13" s="28">
        <v>1</v>
      </c>
      <c r="H13" s="21">
        <v>0.3</v>
      </c>
      <c r="R13" s="21">
        <v>0.3</v>
      </c>
      <c r="S13" s="21">
        <f t="shared" si="0"/>
        <v>0.3</v>
      </c>
      <c r="T13" s="22">
        <f t="shared" si="2"/>
        <v>11.5</v>
      </c>
      <c r="V13" s="8">
        <f t="shared" si="1"/>
        <v>0.3</v>
      </c>
      <c r="W13" s="6">
        <f t="shared" si="3"/>
        <v>64</v>
      </c>
      <c r="Z13" s="7">
        <f t="shared" si="4"/>
        <v>20.4</v>
      </c>
      <c r="AA13" s="7">
        <v>300</v>
      </c>
      <c r="AB13" t="s">
        <v>66</v>
      </c>
    </row>
    <row r="14" spans="1:26" ht="12.75">
      <c r="A14" s="2">
        <v>37521</v>
      </c>
      <c r="B14" s="1" t="s">
        <v>17</v>
      </c>
      <c r="C14" s="1" t="s">
        <v>23</v>
      </c>
      <c r="D14" s="1" t="s">
        <v>19</v>
      </c>
      <c r="E14" s="1" t="s">
        <v>97</v>
      </c>
      <c r="F14" s="28">
        <v>5</v>
      </c>
      <c r="H14" s="21">
        <v>1</v>
      </c>
      <c r="J14" s="21">
        <v>0.3</v>
      </c>
      <c r="L14" s="21">
        <v>0.4</v>
      </c>
      <c r="R14" s="21">
        <v>1</v>
      </c>
      <c r="S14" s="21">
        <f t="shared" si="0"/>
        <v>1</v>
      </c>
      <c r="T14" s="22">
        <f t="shared" si="2"/>
        <v>12.5</v>
      </c>
      <c r="V14" s="8">
        <f t="shared" si="1"/>
        <v>1.3</v>
      </c>
      <c r="W14" s="6">
        <f t="shared" si="3"/>
        <v>90</v>
      </c>
      <c r="Z14" s="7">
        <f t="shared" si="4"/>
        <v>68</v>
      </c>
    </row>
    <row r="15" spans="1:26" ht="12.75">
      <c r="A15" s="2">
        <v>37540</v>
      </c>
      <c r="B15" s="1" t="s">
        <v>17</v>
      </c>
      <c r="C15" s="1" t="s">
        <v>23</v>
      </c>
      <c r="D15" s="1" t="s">
        <v>19</v>
      </c>
      <c r="E15" s="1" t="s">
        <v>19</v>
      </c>
      <c r="F15" s="28">
        <v>3</v>
      </c>
      <c r="H15" s="21">
        <v>0.8</v>
      </c>
      <c r="J15" s="21">
        <v>0.3</v>
      </c>
      <c r="R15" s="21">
        <v>0.8</v>
      </c>
      <c r="S15" s="21">
        <f t="shared" si="0"/>
        <v>0.8</v>
      </c>
      <c r="T15" s="22">
        <f t="shared" si="2"/>
        <v>13.3</v>
      </c>
      <c r="V15" s="8">
        <f t="shared" si="1"/>
        <v>1.1</v>
      </c>
      <c r="W15" s="6">
        <f t="shared" si="3"/>
        <v>112</v>
      </c>
      <c r="Z15" s="7">
        <f t="shared" si="4"/>
        <v>54.400000000000006</v>
      </c>
    </row>
    <row r="16" spans="1:26" ht="12.75">
      <c r="A16" s="2">
        <v>37541</v>
      </c>
      <c r="B16" s="1" t="s">
        <v>17</v>
      </c>
      <c r="C16" s="1" t="s">
        <v>23</v>
      </c>
      <c r="D16" s="1" t="s">
        <v>19</v>
      </c>
      <c r="E16" s="1" t="s">
        <v>107</v>
      </c>
      <c r="F16" s="28">
        <v>3</v>
      </c>
      <c r="H16" s="21">
        <v>1.7</v>
      </c>
      <c r="J16" s="21">
        <v>1.3</v>
      </c>
      <c r="O16" s="21">
        <v>1.7</v>
      </c>
      <c r="R16" s="21">
        <v>1.7</v>
      </c>
      <c r="S16" s="21">
        <f t="shared" si="0"/>
        <v>1.7</v>
      </c>
      <c r="T16" s="22">
        <f t="shared" si="2"/>
        <v>15</v>
      </c>
      <c r="U16" s="17" t="s">
        <v>45</v>
      </c>
      <c r="V16" s="8">
        <f t="shared" si="1"/>
        <v>3</v>
      </c>
      <c r="W16" s="6">
        <f t="shared" si="3"/>
        <v>172</v>
      </c>
      <c r="Z16" s="7">
        <f t="shared" si="4"/>
        <v>115.6</v>
      </c>
    </row>
    <row r="17" spans="1:26" ht="12.75">
      <c r="A17" s="2">
        <v>37543</v>
      </c>
      <c r="B17" s="1" t="s">
        <v>17</v>
      </c>
      <c r="C17" s="1" t="s">
        <v>23</v>
      </c>
      <c r="D17" s="1" t="s">
        <v>19</v>
      </c>
      <c r="E17" s="1" t="s">
        <v>19</v>
      </c>
      <c r="F17" s="28">
        <v>1</v>
      </c>
      <c r="H17" s="21">
        <v>0.9</v>
      </c>
      <c r="Q17" s="21">
        <v>0.9</v>
      </c>
      <c r="S17" s="21">
        <f t="shared" si="0"/>
        <v>0.9</v>
      </c>
      <c r="T17" s="22">
        <f t="shared" si="2"/>
        <v>15.9</v>
      </c>
      <c r="U17" s="17" t="s">
        <v>40</v>
      </c>
      <c r="V17" s="8">
        <f t="shared" si="1"/>
        <v>0</v>
      </c>
      <c r="W17" s="6">
        <f t="shared" si="3"/>
        <v>72</v>
      </c>
      <c r="X17" s="7">
        <v>100</v>
      </c>
      <c r="Y17" s="9">
        <v>37543</v>
      </c>
      <c r="Z17" s="7">
        <f t="shared" si="4"/>
        <v>61.2</v>
      </c>
    </row>
    <row r="18" spans="1:26" ht="12.75">
      <c r="A18" s="2">
        <v>37546</v>
      </c>
      <c r="B18" s="1" t="s">
        <v>17</v>
      </c>
      <c r="C18" s="1" t="s">
        <v>23</v>
      </c>
      <c r="D18" s="1" t="s">
        <v>19</v>
      </c>
      <c r="E18" s="4" t="s">
        <v>101</v>
      </c>
      <c r="F18" s="28">
        <v>11</v>
      </c>
      <c r="H18" s="21">
        <v>1.6</v>
      </c>
      <c r="Q18" s="21">
        <v>1.6</v>
      </c>
      <c r="S18" s="21">
        <f t="shared" si="0"/>
        <v>1.6</v>
      </c>
      <c r="T18" s="22">
        <f t="shared" si="2"/>
        <v>17.5</v>
      </c>
      <c r="U18" s="17" t="s">
        <v>42</v>
      </c>
      <c r="V18" s="8">
        <f t="shared" si="1"/>
        <v>0</v>
      </c>
      <c r="W18" s="6">
        <f t="shared" si="3"/>
        <v>72</v>
      </c>
      <c r="Z18" s="7">
        <f t="shared" si="4"/>
        <v>108.80000000000001</v>
      </c>
    </row>
    <row r="19" spans="1:26" ht="12.75">
      <c r="A19" s="2">
        <v>37575</v>
      </c>
      <c r="B19" s="1" t="s">
        <v>17</v>
      </c>
      <c r="C19" s="1" t="s">
        <v>23</v>
      </c>
      <c r="D19" s="1" t="s">
        <v>19</v>
      </c>
      <c r="E19" s="1" t="s">
        <v>19</v>
      </c>
      <c r="F19" s="28">
        <v>3</v>
      </c>
      <c r="H19" s="21">
        <v>0.9</v>
      </c>
      <c r="Q19" s="21">
        <v>0.9</v>
      </c>
      <c r="S19" s="21">
        <f t="shared" si="0"/>
        <v>0.9</v>
      </c>
      <c r="T19" s="22">
        <f t="shared" si="2"/>
        <v>18.4</v>
      </c>
      <c r="V19" s="8">
        <f t="shared" si="1"/>
        <v>0</v>
      </c>
      <c r="W19" s="6">
        <f t="shared" si="3"/>
        <v>72</v>
      </c>
      <c r="Z19" s="7">
        <f t="shared" si="4"/>
        <v>61.2</v>
      </c>
    </row>
    <row r="20" spans="1:26" ht="12.75">
      <c r="A20" s="2">
        <v>37584</v>
      </c>
      <c r="B20" s="1" t="s">
        <v>17</v>
      </c>
      <c r="C20" s="1" t="s">
        <v>23</v>
      </c>
      <c r="D20" s="1" t="s">
        <v>19</v>
      </c>
      <c r="E20" s="1" t="s">
        <v>106</v>
      </c>
      <c r="F20" s="28">
        <v>3</v>
      </c>
      <c r="H20" s="21">
        <v>2</v>
      </c>
      <c r="J20" s="21">
        <v>0.3</v>
      </c>
      <c r="O20" s="21">
        <v>2</v>
      </c>
      <c r="R20" s="21">
        <v>2</v>
      </c>
      <c r="S20" s="21">
        <f t="shared" si="0"/>
        <v>2</v>
      </c>
      <c r="T20" s="22">
        <f t="shared" si="2"/>
        <v>20.4</v>
      </c>
      <c r="U20" s="17" t="s">
        <v>47</v>
      </c>
      <c r="V20" s="8">
        <f t="shared" si="1"/>
        <v>2.3</v>
      </c>
      <c r="W20" s="6">
        <f t="shared" si="3"/>
        <v>18</v>
      </c>
      <c r="X20" s="7">
        <v>100</v>
      </c>
      <c r="Y20" s="9">
        <v>37584</v>
      </c>
      <c r="Z20" s="7">
        <f t="shared" si="4"/>
        <v>136</v>
      </c>
    </row>
    <row r="21" spans="1:26" ht="12.75">
      <c r="A21" s="2">
        <v>37591</v>
      </c>
      <c r="B21" s="1" t="s">
        <v>17</v>
      </c>
      <c r="C21" s="1" t="s">
        <v>23</v>
      </c>
      <c r="D21" s="1" t="s">
        <v>19</v>
      </c>
      <c r="E21" s="1" t="s">
        <v>108</v>
      </c>
      <c r="F21" s="28">
        <v>9</v>
      </c>
      <c r="H21" s="21">
        <v>2.5</v>
      </c>
      <c r="J21" s="21">
        <v>0.4</v>
      </c>
      <c r="O21" s="21">
        <v>2.5</v>
      </c>
      <c r="Q21" s="21">
        <v>2.5</v>
      </c>
      <c r="S21" s="21">
        <f t="shared" si="0"/>
        <v>2.5</v>
      </c>
      <c r="T21" s="22">
        <f t="shared" si="2"/>
        <v>22.9</v>
      </c>
      <c r="U21" s="17" t="s">
        <v>48</v>
      </c>
      <c r="V21" s="8">
        <f t="shared" si="1"/>
        <v>0.4</v>
      </c>
      <c r="W21" s="6">
        <f t="shared" si="3"/>
        <v>26</v>
      </c>
      <c r="Z21" s="7">
        <f t="shared" si="4"/>
        <v>170</v>
      </c>
    </row>
    <row r="22" spans="1:26" ht="12.75">
      <c r="A22" s="5">
        <v>37605</v>
      </c>
      <c r="B22" s="3" t="s">
        <v>17</v>
      </c>
      <c r="C22" s="3" t="s">
        <v>23</v>
      </c>
      <c r="D22" s="3" t="s">
        <v>19</v>
      </c>
      <c r="E22" s="3" t="s">
        <v>103</v>
      </c>
      <c r="F22" s="29">
        <v>4</v>
      </c>
      <c r="G22" s="29"/>
      <c r="H22" s="23">
        <v>2.3</v>
      </c>
      <c r="I22" s="23"/>
      <c r="J22" s="23">
        <v>0.5</v>
      </c>
      <c r="K22" s="23"/>
      <c r="L22" s="23"/>
      <c r="M22" s="23"/>
      <c r="N22" s="23"/>
      <c r="O22" s="23">
        <v>2.3</v>
      </c>
      <c r="P22" s="23"/>
      <c r="Q22" s="23">
        <v>2.3</v>
      </c>
      <c r="R22" s="23"/>
      <c r="S22" s="24">
        <f t="shared" si="0"/>
        <v>2.3</v>
      </c>
      <c r="T22" s="31">
        <f t="shared" si="2"/>
        <v>25.2</v>
      </c>
      <c r="U22" s="34" t="s">
        <v>49</v>
      </c>
      <c r="V22" s="8">
        <f t="shared" si="1"/>
        <v>0.5</v>
      </c>
      <c r="W22" s="6">
        <f t="shared" si="3"/>
        <v>36</v>
      </c>
      <c r="Z22" s="7">
        <f t="shared" si="4"/>
        <v>156.39999999999998</v>
      </c>
    </row>
    <row r="23" spans="1:26" ht="12.75">
      <c r="A23" s="2">
        <v>37612</v>
      </c>
      <c r="B23" s="1" t="s">
        <v>17</v>
      </c>
      <c r="C23" s="1" t="s">
        <v>23</v>
      </c>
      <c r="D23" s="1" t="s">
        <v>19</v>
      </c>
      <c r="E23" s="4" t="s">
        <v>113</v>
      </c>
      <c r="F23" s="28">
        <v>4</v>
      </c>
      <c r="H23" s="21">
        <v>2.6</v>
      </c>
      <c r="J23" s="21">
        <v>0.2</v>
      </c>
      <c r="O23" s="21">
        <v>2.6</v>
      </c>
      <c r="Q23" s="21">
        <v>2.6</v>
      </c>
      <c r="S23" s="21">
        <f t="shared" si="0"/>
        <v>2.6</v>
      </c>
      <c r="T23" s="22">
        <f t="shared" si="2"/>
        <v>27.8</v>
      </c>
      <c r="U23" s="17" t="s">
        <v>50</v>
      </c>
      <c r="V23" s="8">
        <f t="shared" si="1"/>
        <v>0.2</v>
      </c>
      <c r="W23" s="6">
        <f t="shared" si="3"/>
        <v>40</v>
      </c>
      <c r="Z23" s="7">
        <f t="shared" si="4"/>
        <v>176.8</v>
      </c>
    </row>
    <row r="24" spans="1:26" ht="12.75">
      <c r="A24" s="2">
        <v>37625</v>
      </c>
      <c r="B24" s="1" t="s">
        <v>17</v>
      </c>
      <c r="C24" s="1" t="s">
        <v>23</v>
      </c>
      <c r="D24" s="1" t="s">
        <v>19</v>
      </c>
      <c r="E24" s="1" t="s">
        <v>101</v>
      </c>
      <c r="F24" s="28">
        <v>3</v>
      </c>
      <c r="H24" s="21">
        <v>1.1</v>
      </c>
      <c r="Q24" s="21">
        <v>1.1</v>
      </c>
      <c r="S24" s="21">
        <f t="shared" si="0"/>
        <v>1.1</v>
      </c>
      <c r="T24" s="22">
        <f t="shared" si="2"/>
        <v>28.900000000000002</v>
      </c>
      <c r="V24" s="8">
        <f t="shared" si="1"/>
        <v>0</v>
      </c>
      <c r="W24" s="6">
        <f t="shared" si="3"/>
        <v>40</v>
      </c>
      <c r="Z24" s="7">
        <f t="shared" si="4"/>
        <v>74.80000000000001</v>
      </c>
    </row>
    <row r="25" spans="1:26" ht="12.75">
      <c r="A25" s="2">
        <v>37631</v>
      </c>
      <c r="B25" s="1" t="s">
        <v>17</v>
      </c>
      <c r="C25" s="1" t="s">
        <v>23</v>
      </c>
      <c r="D25" s="1" t="s">
        <v>19</v>
      </c>
      <c r="E25" s="1" t="s">
        <v>97</v>
      </c>
      <c r="G25" s="28">
        <v>6</v>
      </c>
      <c r="H25" s="21">
        <v>1</v>
      </c>
      <c r="J25" s="21">
        <v>0.2</v>
      </c>
      <c r="M25" s="21">
        <v>1</v>
      </c>
      <c r="R25" s="21">
        <v>1</v>
      </c>
      <c r="S25" s="21">
        <f t="shared" si="0"/>
        <v>1</v>
      </c>
      <c r="T25" s="22">
        <f t="shared" si="2"/>
        <v>29.900000000000002</v>
      </c>
      <c r="U25" s="17" t="s">
        <v>52</v>
      </c>
      <c r="V25" s="8">
        <f t="shared" si="1"/>
        <v>1.2</v>
      </c>
      <c r="W25" s="6">
        <f t="shared" si="3"/>
        <v>64</v>
      </c>
      <c r="Z25" s="7">
        <f t="shared" si="4"/>
        <v>68</v>
      </c>
    </row>
    <row r="26" spans="1:26" ht="12.75">
      <c r="A26" s="2">
        <v>37653</v>
      </c>
      <c r="B26" s="1" t="s">
        <v>17</v>
      </c>
      <c r="C26" s="1" t="s">
        <v>23</v>
      </c>
      <c r="D26" s="1" t="s">
        <v>19</v>
      </c>
      <c r="E26" s="1" t="s">
        <v>104</v>
      </c>
      <c r="F26" s="28">
        <v>4</v>
      </c>
      <c r="H26" s="21">
        <v>1.5</v>
      </c>
      <c r="Q26" s="21">
        <v>1.5</v>
      </c>
      <c r="S26" s="21">
        <f t="shared" si="0"/>
        <v>1.5</v>
      </c>
      <c r="T26" s="22">
        <f t="shared" si="2"/>
        <v>31.400000000000002</v>
      </c>
      <c r="U26" s="17" t="s">
        <v>53</v>
      </c>
      <c r="V26" s="8">
        <f t="shared" si="1"/>
        <v>0</v>
      </c>
      <c r="W26" s="6">
        <f t="shared" si="3"/>
        <v>64</v>
      </c>
      <c r="Z26" s="7">
        <f t="shared" si="4"/>
        <v>102</v>
      </c>
    </row>
    <row r="27" spans="1:26" ht="12.75">
      <c r="A27" s="2">
        <v>37663</v>
      </c>
      <c r="B27" s="1" t="s">
        <v>17</v>
      </c>
      <c r="C27" s="1" t="s">
        <v>23</v>
      </c>
      <c r="D27" s="1" t="s">
        <v>19</v>
      </c>
      <c r="E27" s="1" t="s">
        <v>97</v>
      </c>
      <c r="G27" s="28">
        <v>6</v>
      </c>
      <c r="H27" s="21">
        <v>1.1</v>
      </c>
      <c r="J27" s="21">
        <v>0.2</v>
      </c>
      <c r="M27" s="21">
        <v>1.1</v>
      </c>
      <c r="R27" s="21">
        <v>1.1</v>
      </c>
      <c r="S27" s="21">
        <f t="shared" si="0"/>
        <v>1.1</v>
      </c>
      <c r="T27" s="22">
        <f t="shared" si="2"/>
        <v>32.5</v>
      </c>
      <c r="V27" s="8">
        <f t="shared" si="1"/>
        <v>1.3</v>
      </c>
      <c r="W27" s="6">
        <f t="shared" si="3"/>
        <v>-10</v>
      </c>
      <c r="X27" s="7">
        <v>100</v>
      </c>
      <c r="Y27" s="9">
        <v>37663</v>
      </c>
      <c r="Z27" s="7">
        <f t="shared" si="4"/>
        <v>74.80000000000001</v>
      </c>
    </row>
    <row r="28" spans="1:26" ht="12.75">
      <c r="A28" s="2">
        <v>37670</v>
      </c>
      <c r="B28" s="1" t="s">
        <v>17</v>
      </c>
      <c r="C28" s="1" t="s">
        <v>23</v>
      </c>
      <c r="D28" s="1" t="s">
        <v>19</v>
      </c>
      <c r="E28" s="4" t="s">
        <v>19</v>
      </c>
      <c r="G28" s="28">
        <v>1</v>
      </c>
      <c r="H28" s="21">
        <v>0.3</v>
      </c>
      <c r="J28" s="21">
        <v>0.2</v>
      </c>
      <c r="M28" s="21">
        <v>0.3</v>
      </c>
      <c r="R28" s="21">
        <v>0.3</v>
      </c>
      <c r="S28" s="21">
        <f t="shared" si="0"/>
        <v>0.3</v>
      </c>
      <c r="T28" s="22">
        <f t="shared" si="2"/>
        <v>32.8</v>
      </c>
      <c r="U28" s="17" t="s">
        <v>54</v>
      </c>
      <c r="V28" s="8">
        <f t="shared" si="1"/>
        <v>0.5</v>
      </c>
      <c r="W28" s="6">
        <f t="shared" si="3"/>
        <v>0</v>
      </c>
      <c r="Z28" s="7">
        <f t="shared" si="4"/>
        <v>20.4</v>
      </c>
    </row>
    <row r="29" spans="1:26" ht="12.75">
      <c r="A29" s="2">
        <v>37693</v>
      </c>
      <c r="B29" s="1" t="s">
        <v>17</v>
      </c>
      <c r="C29" s="1" t="s">
        <v>23</v>
      </c>
      <c r="D29" s="1" t="s">
        <v>19</v>
      </c>
      <c r="E29" s="1" t="s">
        <v>97</v>
      </c>
      <c r="F29" s="28">
        <v>7</v>
      </c>
      <c r="H29" s="21">
        <v>1.4</v>
      </c>
      <c r="Q29" s="21">
        <v>1.4</v>
      </c>
      <c r="S29" s="21">
        <f t="shared" si="0"/>
        <v>1.4</v>
      </c>
      <c r="T29" s="22">
        <f t="shared" si="2"/>
        <v>34.199999999999996</v>
      </c>
      <c r="U29" s="17" t="s">
        <v>55</v>
      </c>
      <c r="V29" s="8">
        <f t="shared" si="1"/>
        <v>0</v>
      </c>
      <c r="W29" s="6">
        <f t="shared" si="3"/>
        <v>0</v>
      </c>
      <c r="Z29" s="7">
        <f t="shared" si="4"/>
        <v>95.19999999999999</v>
      </c>
    </row>
    <row r="30" spans="1:26" ht="12.75">
      <c r="A30" s="2">
        <v>37700</v>
      </c>
      <c r="B30" s="1" t="s">
        <v>17</v>
      </c>
      <c r="C30" s="1" t="s">
        <v>23</v>
      </c>
      <c r="D30" s="1" t="s">
        <v>19</v>
      </c>
      <c r="E30" s="1" t="s">
        <v>99</v>
      </c>
      <c r="G30" s="28">
        <v>3</v>
      </c>
      <c r="H30" s="21">
        <v>1.6</v>
      </c>
      <c r="J30" s="21">
        <v>0.8</v>
      </c>
      <c r="M30" s="21">
        <v>1.6</v>
      </c>
      <c r="O30" s="21">
        <v>1.6</v>
      </c>
      <c r="R30" s="21">
        <v>1.6</v>
      </c>
      <c r="S30" s="21">
        <f t="shared" si="0"/>
        <v>1.6</v>
      </c>
      <c r="T30" s="22">
        <f t="shared" si="2"/>
        <v>35.8</v>
      </c>
      <c r="U30" s="17" t="s">
        <v>56</v>
      </c>
      <c r="V30" s="8">
        <f t="shared" si="1"/>
        <v>2.4000000000000004</v>
      </c>
      <c r="W30" s="6">
        <f t="shared" si="3"/>
        <v>48.00000000000001</v>
      </c>
      <c r="Z30" s="7">
        <f t="shared" si="4"/>
        <v>108.80000000000001</v>
      </c>
    </row>
    <row r="31" spans="1:26" ht="12.75">
      <c r="A31" s="2">
        <v>37702</v>
      </c>
      <c r="B31" s="1" t="s">
        <v>17</v>
      </c>
      <c r="C31" s="1" t="s">
        <v>23</v>
      </c>
      <c r="D31" s="1" t="s">
        <v>19</v>
      </c>
      <c r="E31" s="1" t="s">
        <v>97</v>
      </c>
      <c r="F31" s="28">
        <v>2</v>
      </c>
      <c r="H31" s="21">
        <v>1.7</v>
      </c>
      <c r="L31" s="21">
        <v>1.2</v>
      </c>
      <c r="R31" s="21">
        <v>1.7</v>
      </c>
      <c r="S31" s="21">
        <f t="shared" si="0"/>
        <v>1.7</v>
      </c>
      <c r="T31" s="22">
        <f t="shared" si="2"/>
        <v>37.5</v>
      </c>
      <c r="U31" s="17" t="s">
        <v>57</v>
      </c>
      <c r="V31" s="8">
        <f t="shared" si="1"/>
        <v>1.7</v>
      </c>
      <c r="W31" s="6">
        <f t="shared" si="3"/>
        <v>82</v>
      </c>
      <c r="Z31" s="7">
        <f t="shared" si="4"/>
        <v>115.6</v>
      </c>
    </row>
    <row r="32" spans="1:26" ht="12.75">
      <c r="A32" s="5">
        <v>37703</v>
      </c>
      <c r="B32" s="3" t="s">
        <v>17</v>
      </c>
      <c r="C32" s="3" t="s">
        <v>23</v>
      </c>
      <c r="D32" s="3" t="s">
        <v>19</v>
      </c>
      <c r="E32" s="3" t="s">
        <v>19</v>
      </c>
      <c r="F32" s="29">
        <v>1</v>
      </c>
      <c r="G32" s="29"/>
      <c r="H32" s="23">
        <v>0.8</v>
      </c>
      <c r="I32" s="23"/>
      <c r="J32" s="23"/>
      <c r="K32" s="23"/>
      <c r="L32" s="23">
        <v>0.6</v>
      </c>
      <c r="M32" s="23"/>
      <c r="N32" s="23"/>
      <c r="O32" s="23"/>
      <c r="P32" s="23"/>
      <c r="Q32" s="23"/>
      <c r="R32" s="23">
        <v>0.8</v>
      </c>
      <c r="S32" s="24">
        <f t="shared" si="0"/>
        <v>0.8</v>
      </c>
      <c r="T32" s="31">
        <f t="shared" si="2"/>
        <v>38.3</v>
      </c>
      <c r="U32" s="35" t="s">
        <v>57</v>
      </c>
      <c r="V32" s="8">
        <f t="shared" si="1"/>
        <v>0.8</v>
      </c>
      <c r="W32" s="6">
        <f t="shared" si="3"/>
        <v>98</v>
      </c>
      <c r="Z32" s="7">
        <f t="shared" si="4"/>
        <v>54.400000000000006</v>
      </c>
    </row>
    <row r="33" spans="1:26" ht="12.75">
      <c r="A33" s="2">
        <v>37710</v>
      </c>
      <c r="B33" s="1" t="s">
        <v>17</v>
      </c>
      <c r="C33" s="1" t="s">
        <v>23</v>
      </c>
      <c r="D33" s="1" t="s">
        <v>19</v>
      </c>
      <c r="E33" s="4" t="s">
        <v>97</v>
      </c>
      <c r="F33" s="28">
        <v>5</v>
      </c>
      <c r="H33" s="21">
        <v>1.5</v>
      </c>
      <c r="Q33" s="21">
        <v>1.5</v>
      </c>
      <c r="S33" s="21">
        <f aca="true" t="shared" si="5" ref="S33:S42">H33+I33</f>
        <v>1.5</v>
      </c>
      <c r="T33" s="22">
        <f aca="true" t="shared" si="6" ref="T33:T42">T32+S33</f>
        <v>39.8</v>
      </c>
      <c r="U33" s="17" t="s">
        <v>60</v>
      </c>
      <c r="V33" s="8">
        <f aca="true" t="shared" si="7" ref="V33:V42">R33+J33</f>
        <v>0</v>
      </c>
      <c r="W33" s="6">
        <f>W32+(V33*20)-X33</f>
        <v>98</v>
      </c>
      <c r="Z33" s="7">
        <f aca="true" t="shared" si="8" ref="Z33:Z42">S33*68</f>
        <v>102</v>
      </c>
    </row>
    <row r="34" spans="1:26" ht="12.75">
      <c r="A34" s="2">
        <v>37716</v>
      </c>
      <c r="B34" s="1" t="s">
        <v>17</v>
      </c>
      <c r="C34" s="1" t="s">
        <v>23</v>
      </c>
      <c r="D34" s="1" t="s">
        <v>19</v>
      </c>
      <c r="E34" s="1" t="s">
        <v>105</v>
      </c>
      <c r="F34" s="28">
        <v>7</v>
      </c>
      <c r="H34" s="21">
        <v>1.5</v>
      </c>
      <c r="Q34" s="21">
        <v>1.5</v>
      </c>
      <c r="S34" s="21">
        <f t="shared" si="5"/>
        <v>1.5</v>
      </c>
      <c r="T34" s="22">
        <f t="shared" si="6"/>
        <v>41.3</v>
      </c>
      <c r="U34" s="17" t="s">
        <v>61</v>
      </c>
      <c r="V34" s="8">
        <f t="shared" si="7"/>
        <v>0</v>
      </c>
      <c r="W34" s="6">
        <f aca="true" t="shared" si="9" ref="W34:W42">W33+(V34*20)-X34</f>
        <v>98</v>
      </c>
      <c r="Z34" s="7">
        <f t="shared" si="8"/>
        <v>102</v>
      </c>
    </row>
    <row r="35" spans="1:26" ht="12.75">
      <c r="A35" s="2">
        <v>37722</v>
      </c>
      <c r="B35" s="1" t="s">
        <v>17</v>
      </c>
      <c r="C35" s="1" t="s">
        <v>23</v>
      </c>
      <c r="D35" s="1" t="s">
        <v>19</v>
      </c>
      <c r="E35" s="1" t="s">
        <v>105</v>
      </c>
      <c r="F35" s="28">
        <v>9</v>
      </c>
      <c r="H35" s="21">
        <v>1.8</v>
      </c>
      <c r="Q35" s="21">
        <v>1.8</v>
      </c>
      <c r="S35" s="21">
        <f t="shared" si="5"/>
        <v>1.8</v>
      </c>
      <c r="T35" s="22">
        <f t="shared" si="6"/>
        <v>43.099999999999994</v>
      </c>
      <c r="U35" s="17" t="s">
        <v>61</v>
      </c>
      <c r="V35" s="8">
        <f t="shared" si="7"/>
        <v>0</v>
      </c>
      <c r="W35" s="6">
        <f>W34+(V35*20)-X35</f>
        <v>-2</v>
      </c>
      <c r="X35" s="7">
        <v>100</v>
      </c>
      <c r="Y35" s="9">
        <v>37723</v>
      </c>
      <c r="Z35" s="7">
        <f t="shared" si="8"/>
        <v>122.4</v>
      </c>
    </row>
    <row r="36" spans="1:26" ht="12.75">
      <c r="A36" s="2">
        <v>37723</v>
      </c>
      <c r="B36" s="1" t="s">
        <v>17</v>
      </c>
      <c r="C36" s="1" t="s">
        <v>23</v>
      </c>
      <c r="D36" s="1" t="s">
        <v>19</v>
      </c>
      <c r="E36" s="1" t="s">
        <v>19</v>
      </c>
      <c r="F36" s="28">
        <v>1</v>
      </c>
      <c r="H36" s="21">
        <v>1.1</v>
      </c>
      <c r="J36" s="21">
        <v>0.2</v>
      </c>
      <c r="R36" s="21">
        <v>1.1</v>
      </c>
      <c r="S36" s="21">
        <f t="shared" si="5"/>
        <v>1.1</v>
      </c>
      <c r="T36" s="22">
        <f t="shared" si="6"/>
        <v>44.199999999999996</v>
      </c>
      <c r="U36" s="17" t="s">
        <v>62</v>
      </c>
      <c r="V36" s="8">
        <f t="shared" si="7"/>
        <v>1.3</v>
      </c>
      <c r="W36" s="6">
        <f t="shared" si="9"/>
        <v>24</v>
      </c>
      <c r="Z36" s="7">
        <f t="shared" si="8"/>
        <v>74.80000000000001</v>
      </c>
    </row>
    <row r="37" spans="1:26" ht="12.75">
      <c r="A37" s="2">
        <v>37737</v>
      </c>
      <c r="B37" s="1" t="s">
        <v>17</v>
      </c>
      <c r="C37" s="1" t="s">
        <v>23</v>
      </c>
      <c r="D37" s="1" t="s">
        <v>19</v>
      </c>
      <c r="E37" s="1" t="s">
        <v>109</v>
      </c>
      <c r="F37" s="28">
        <v>3</v>
      </c>
      <c r="H37" s="21">
        <v>1.5</v>
      </c>
      <c r="J37" s="21">
        <v>0.2</v>
      </c>
      <c r="R37" s="21">
        <v>1.5</v>
      </c>
      <c r="S37" s="21">
        <f t="shared" si="5"/>
        <v>1.5</v>
      </c>
      <c r="T37" s="22">
        <f t="shared" si="6"/>
        <v>45.699999999999996</v>
      </c>
      <c r="U37" s="17" t="s">
        <v>62</v>
      </c>
      <c r="V37" s="8">
        <f t="shared" si="7"/>
        <v>1.7</v>
      </c>
      <c r="W37" s="6">
        <f t="shared" si="9"/>
        <v>58</v>
      </c>
      <c r="Z37" s="7">
        <f t="shared" si="8"/>
        <v>102</v>
      </c>
    </row>
    <row r="38" spans="1:26" ht="12.75">
      <c r="A38" s="2">
        <v>37753</v>
      </c>
      <c r="B38" s="1" t="s">
        <v>17</v>
      </c>
      <c r="C38" s="1" t="s">
        <v>23</v>
      </c>
      <c r="D38" s="1" t="s">
        <v>19</v>
      </c>
      <c r="E38" s="4" t="s">
        <v>101</v>
      </c>
      <c r="F38" s="28">
        <v>5</v>
      </c>
      <c r="H38" s="21">
        <v>1.3</v>
      </c>
      <c r="Q38" s="21">
        <v>1.3</v>
      </c>
      <c r="S38" s="21">
        <f t="shared" si="5"/>
        <v>1.3</v>
      </c>
      <c r="T38" s="22">
        <f t="shared" si="6"/>
        <v>46.99999999999999</v>
      </c>
      <c r="U38" s="17" t="s">
        <v>62</v>
      </c>
      <c r="V38" s="8">
        <f t="shared" si="7"/>
        <v>0</v>
      </c>
      <c r="W38" s="6">
        <f t="shared" si="9"/>
        <v>58</v>
      </c>
      <c r="Z38" s="7">
        <f t="shared" si="8"/>
        <v>88.4</v>
      </c>
    </row>
    <row r="39" spans="1:26" ht="12.75">
      <c r="A39" s="2">
        <v>37754</v>
      </c>
      <c r="B39" s="1" t="s">
        <v>17</v>
      </c>
      <c r="C39" s="1" t="s">
        <v>23</v>
      </c>
      <c r="D39" s="1" t="s">
        <v>19</v>
      </c>
      <c r="E39" s="1" t="s">
        <v>110</v>
      </c>
      <c r="F39" s="28">
        <v>2</v>
      </c>
      <c r="H39" s="21">
        <v>0.6</v>
      </c>
      <c r="Q39" s="21">
        <v>0.6</v>
      </c>
      <c r="S39" s="21">
        <f t="shared" si="5"/>
        <v>0.6</v>
      </c>
      <c r="T39" s="22">
        <f t="shared" si="6"/>
        <v>47.599999999999994</v>
      </c>
      <c r="U39" s="17" t="s">
        <v>62</v>
      </c>
      <c r="V39" s="8">
        <f t="shared" si="7"/>
        <v>0</v>
      </c>
      <c r="W39" s="6">
        <f t="shared" si="9"/>
        <v>58</v>
      </c>
      <c r="Z39" s="7">
        <f t="shared" si="8"/>
        <v>40.8</v>
      </c>
    </row>
    <row r="40" spans="1:26" ht="12.75">
      <c r="A40" s="2">
        <v>37757</v>
      </c>
      <c r="B40" s="1" t="s">
        <v>17</v>
      </c>
      <c r="C40" s="1" t="s">
        <v>23</v>
      </c>
      <c r="D40" s="1" t="s">
        <v>63</v>
      </c>
      <c r="E40" s="1" t="s">
        <v>19</v>
      </c>
      <c r="F40" s="28">
        <v>1</v>
      </c>
      <c r="H40" s="21">
        <v>0.5</v>
      </c>
      <c r="Q40" s="21">
        <v>0.5</v>
      </c>
      <c r="S40" s="21">
        <f t="shared" si="5"/>
        <v>0.5</v>
      </c>
      <c r="T40" s="22">
        <f t="shared" si="6"/>
        <v>48.099999999999994</v>
      </c>
      <c r="U40" s="17" t="s">
        <v>62</v>
      </c>
      <c r="V40" s="8">
        <f t="shared" si="7"/>
        <v>0</v>
      </c>
      <c r="W40" s="6">
        <f t="shared" si="9"/>
        <v>58</v>
      </c>
      <c r="Z40" s="7">
        <f t="shared" si="8"/>
        <v>34</v>
      </c>
    </row>
    <row r="41" spans="1:26" ht="12.75">
      <c r="A41" s="2">
        <v>37759</v>
      </c>
      <c r="B41" s="1" t="s">
        <v>17</v>
      </c>
      <c r="C41" s="1" t="s">
        <v>23</v>
      </c>
      <c r="D41" s="1" t="s">
        <v>19</v>
      </c>
      <c r="E41" s="1" t="s">
        <v>19</v>
      </c>
      <c r="F41" s="28">
        <v>1</v>
      </c>
      <c r="H41" s="21">
        <v>0.9</v>
      </c>
      <c r="L41" s="21">
        <v>0.2</v>
      </c>
      <c r="R41" s="21">
        <v>0.9</v>
      </c>
      <c r="S41" s="21">
        <f t="shared" si="5"/>
        <v>0.9</v>
      </c>
      <c r="T41" s="22">
        <f t="shared" si="6"/>
        <v>48.99999999999999</v>
      </c>
      <c r="U41" s="17" t="s">
        <v>62</v>
      </c>
      <c r="V41" s="8">
        <f t="shared" si="7"/>
        <v>0.9</v>
      </c>
      <c r="W41" s="6">
        <f t="shared" si="9"/>
        <v>76</v>
      </c>
      <c r="Z41" s="7">
        <f t="shared" si="8"/>
        <v>61.2</v>
      </c>
    </row>
    <row r="42" spans="1:26" ht="12.75">
      <c r="A42" s="5">
        <v>37794</v>
      </c>
      <c r="B42" s="3" t="s">
        <v>17</v>
      </c>
      <c r="C42" s="3" t="s">
        <v>23</v>
      </c>
      <c r="D42" s="3" t="s">
        <v>19</v>
      </c>
      <c r="E42" s="3" t="s">
        <v>19</v>
      </c>
      <c r="F42" s="29">
        <v>3</v>
      </c>
      <c r="G42" s="29"/>
      <c r="H42" s="23">
        <v>0.6</v>
      </c>
      <c r="I42" s="23"/>
      <c r="J42" s="23"/>
      <c r="K42" s="23"/>
      <c r="L42" s="23"/>
      <c r="M42" s="23"/>
      <c r="N42" s="23"/>
      <c r="O42" s="23"/>
      <c r="P42" s="23"/>
      <c r="Q42" s="23"/>
      <c r="R42" s="23">
        <v>0.6</v>
      </c>
      <c r="S42" s="24">
        <f t="shared" si="5"/>
        <v>0.6</v>
      </c>
      <c r="T42" s="31">
        <f t="shared" si="6"/>
        <v>49.599999999999994</v>
      </c>
      <c r="U42" s="34" t="s">
        <v>64</v>
      </c>
      <c r="V42" s="8">
        <f t="shared" si="7"/>
        <v>0.6</v>
      </c>
      <c r="W42" s="6">
        <f t="shared" si="9"/>
        <v>88</v>
      </c>
      <c r="Z42" s="7">
        <f t="shared" si="8"/>
        <v>40.8</v>
      </c>
    </row>
    <row r="43" spans="1:26" ht="12.75">
      <c r="A43" s="2">
        <v>37801</v>
      </c>
      <c r="B43" s="1" t="s">
        <v>17</v>
      </c>
      <c r="C43" s="1" t="s">
        <v>23</v>
      </c>
      <c r="D43" s="1" t="s">
        <v>19</v>
      </c>
      <c r="E43" s="4" t="s">
        <v>97</v>
      </c>
      <c r="F43" s="28">
        <v>5</v>
      </c>
      <c r="H43" s="21">
        <v>1.2</v>
      </c>
      <c r="Q43" s="21">
        <v>1.2</v>
      </c>
      <c r="S43" s="21">
        <f aca="true" t="shared" si="10" ref="S43:S52">H43+I43</f>
        <v>1.2</v>
      </c>
      <c r="T43" s="22">
        <f aca="true" t="shared" si="11" ref="T43:T52">T42+S43</f>
        <v>50.8</v>
      </c>
      <c r="U43" s="17" t="s">
        <v>62</v>
      </c>
      <c r="V43" s="8">
        <f aca="true" t="shared" si="12" ref="V43:V52">R43+J43</f>
        <v>0</v>
      </c>
      <c r="W43" s="6">
        <f aca="true" t="shared" si="13" ref="W43:W52">W42+(V43*20)-X43</f>
        <v>88</v>
      </c>
      <c r="Z43" s="7">
        <f aca="true" t="shared" si="14" ref="Z43:Z52">S43*68</f>
        <v>81.6</v>
      </c>
    </row>
    <row r="44" spans="1:26" ht="12.75">
      <c r="A44" s="2">
        <v>37805</v>
      </c>
      <c r="B44" s="1" t="s">
        <v>17</v>
      </c>
      <c r="C44" s="1" t="s">
        <v>23</v>
      </c>
      <c r="D44" s="1" t="s">
        <v>19</v>
      </c>
      <c r="E44" s="1" t="s">
        <v>97</v>
      </c>
      <c r="F44" s="28">
        <v>6</v>
      </c>
      <c r="H44" s="21">
        <v>1</v>
      </c>
      <c r="Q44" s="21">
        <v>1</v>
      </c>
      <c r="S44" s="21">
        <f t="shared" si="10"/>
        <v>1</v>
      </c>
      <c r="T44" s="22">
        <f t="shared" si="11"/>
        <v>51.8</v>
      </c>
      <c r="U44" s="17" t="s">
        <v>62</v>
      </c>
      <c r="V44" s="8">
        <f t="shared" si="12"/>
        <v>0</v>
      </c>
      <c r="W44" s="6">
        <f t="shared" si="13"/>
        <v>88</v>
      </c>
      <c r="Z44" s="7">
        <f t="shared" si="14"/>
        <v>68</v>
      </c>
    </row>
    <row r="45" spans="1:26" ht="12.75">
      <c r="A45" s="2">
        <v>37807</v>
      </c>
      <c r="B45" s="1" t="s">
        <v>17</v>
      </c>
      <c r="C45" s="1" t="s">
        <v>23</v>
      </c>
      <c r="D45" s="1" t="s">
        <v>19</v>
      </c>
      <c r="E45" s="1" t="s">
        <v>97</v>
      </c>
      <c r="F45" s="28">
        <v>5</v>
      </c>
      <c r="H45" s="21">
        <v>1.2</v>
      </c>
      <c r="Q45" s="21">
        <v>1.2</v>
      </c>
      <c r="S45" s="21">
        <f t="shared" si="10"/>
        <v>1.2</v>
      </c>
      <c r="T45" s="22">
        <f t="shared" si="11"/>
        <v>53</v>
      </c>
      <c r="U45" s="17" t="s">
        <v>62</v>
      </c>
      <c r="V45" s="8">
        <f t="shared" si="12"/>
        <v>0</v>
      </c>
      <c r="W45" s="6">
        <f t="shared" si="13"/>
        <v>88</v>
      </c>
      <c r="Z45" s="7">
        <f t="shared" si="14"/>
        <v>81.6</v>
      </c>
    </row>
    <row r="46" spans="1:26" ht="12.75">
      <c r="A46" s="2">
        <v>37809</v>
      </c>
      <c r="B46" s="1" t="s">
        <v>17</v>
      </c>
      <c r="C46" s="1" t="s">
        <v>23</v>
      </c>
      <c r="D46" s="1" t="s">
        <v>19</v>
      </c>
      <c r="E46" s="1" t="s">
        <v>97</v>
      </c>
      <c r="F46" s="28">
        <v>5</v>
      </c>
      <c r="H46" s="21">
        <v>1.1</v>
      </c>
      <c r="Q46" s="21">
        <v>1.1</v>
      </c>
      <c r="S46" s="21">
        <f t="shared" si="10"/>
        <v>1.1</v>
      </c>
      <c r="T46" s="22">
        <f t="shared" si="11"/>
        <v>54.1</v>
      </c>
      <c r="U46" s="17" t="s">
        <v>62</v>
      </c>
      <c r="V46" s="8">
        <f t="shared" si="12"/>
        <v>0</v>
      </c>
      <c r="W46" s="6">
        <f t="shared" si="13"/>
        <v>88</v>
      </c>
      <c r="Z46" s="7">
        <f t="shared" si="14"/>
        <v>74.80000000000001</v>
      </c>
    </row>
    <row r="47" spans="1:26" ht="12.75">
      <c r="A47" s="2">
        <v>37811</v>
      </c>
      <c r="B47" s="1" t="s">
        <v>17</v>
      </c>
      <c r="C47" s="1" t="s">
        <v>23</v>
      </c>
      <c r="D47" s="1" t="s">
        <v>19</v>
      </c>
      <c r="E47" s="1" t="s">
        <v>19</v>
      </c>
      <c r="F47" s="28">
        <v>1</v>
      </c>
      <c r="H47" s="21">
        <v>1.1</v>
      </c>
      <c r="J47" s="21">
        <v>1.1</v>
      </c>
      <c r="R47" s="21">
        <v>1.1</v>
      </c>
      <c r="S47" s="21">
        <f t="shared" si="10"/>
        <v>1.1</v>
      </c>
      <c r="T47" s="22">
        <f t="shared" si="11"/>
        <v>55.2</v>
      </c>
      <c r="U47" s="17" t="s">
        <v>65</v>
      </c>
      <c r="V47" s="8">
        <f t="shared" si="12"/>
        <v>2.2</v>
      </c>
      <c r="W47" s="6">
        <f t="shared" si="13"/>
        <v>132</v>
      </c>
      <c r="Z47" s="7">
        <f t="shared" si="14"/>
        <v>74.80000000000001</v>
      </c>
    </row>
    <row r="48" spans="1:26" ht="12.75">
      <c r="A48" s="2">
        <v>37812</v>
      </c>
      <c r="B48" s="1" t="s">
        <v>17</v>
      </c>
      <c r="C48" s="1" t="s">
        <v>23</v>
      </c>
      <c r="D48" s="1" t="s">
        <v>19</v>
      </c>
      <c r="E48" s="1" t="s">
        <v>114</v>
      </c>
      <c r="F48" s="28">
        <v>6</v>
      </c>
      <c r="H48" s="21">
        <v>2.6</v>
      </c>
      <c r="O48" s="21">
        <v>2.6</v>
      </c>
      <c r="Q48" s="21">
        <v>2.6</v>
      </c>
      <c r="S48" s="21">
        <f t="shared" si="10"/>
        <v>2.6</v>
      </c>
      <c r="T48" s="22">
        <f t="shared" si="11"/>
        <v>57.800000000000004</v>
      </c>
      <c r="U48" s="17" t="s">
        <v>67</v>
      </c>
      <c r="V48" s="8">
        <f t="shared" si="12"/>
        <v>0</v>
      </c>
      <c r="W48" s="6">
        <f t="shared" si="13"/>
        <v>132</v>
      </c>
      <c r="Z48" s="7">
        <f t="shared" si="14"/>
        <v>176.8</v>
      </c>
    </row>
    <row r="49" spans="1:26" ht="12.75">
      <c r="A49" s="2">
        <v>37813</v>
      </c>
      <c r="B49" s="1" t="s">
        <v>17</v>
      </c>
      <c r="C49" s="1" t="s">
        <v>23</v>
      </c>
      <c r="D49" s="1" t="s">
        <v>19</v>
      </c>
      <c r="E49" s="1" t="s">
        <v>19</v>
      </c>
      <c r="F49" s="28">
        <v>1</v>
      </c>
      <c r="H49" s="21">
        <v>0.9</v>
      </c>
      <c r="J49" s="21">
        <v>0.7</v>
      </c>
      <c r="L49" s="21">
        <v>0.4</v>
      </c>
      <c r="R49" s="21">
        <v>0.9</v>
      </c>
      <c r="S49" s="21">
        <f t="shared" si="10"/>
        <v>0.9</v>
      </c>
      <c r="T49" s="22">
        <f t="shared" si="11"/>
        <v>58.7</v>
      </c>
      <c r="V49" s="8">
        <f t="shared" si="12"/>
        <v>1.6</v>
      </c>
      <c r="W49" s="6">
        <f t="shared" si="13"/>
        <v>0</v>
      </c>
      <c r="X49" s="7">
        <v>164</v>
      </c>
      <c r="Y49" s="9">
        <v>37813</v>
      </c>
      <c r="Z49" s="7">
        <f t="shared" si="14"/>
        <v>61.2</v>
      </c>
    </row>
    <row r="50" spans="1:26" ht="12.75">
      <c r="A50" s="2">
        <v>37814</v>
      </c>
      <c r="B50" s="1" t="s">
        <v>17</v>
      </c>
      <c r="C50" s="1" t="s">
        <v>23</v>
      </c>
      <c r="D50" s="1" t="s">
        <v>19</v>
      </c>
      <c r="E50" s="1" t="s">
        <v>98</v>
      </c>
      <c r="F50" s="28">
        <v>1</v>
      </c>
      <c r="H50" s="21">
        <v>0.3</v>
      </c>
      <c r="Q50" s="21">
        <v>0.3</v>
      </c>
      <c r="S50" s="21">
        <f t="shared" si="10"/>
        <v>0.3</v>
      </c>
      <c r="T50" s="22">
        <f t="shared" si="11"/>
        <v>59</v>
      </c>
      <c r="U50" s="17" t="s">
        <v>69</v>
      </c>
      <c r="V50" s="8">
        <f t="shared" si="12"/>
        <v>0</v>
      </c>
      <c r="W50" s="6">
        <f t="shared" si="13"/>
        <v>0</v>
      </c>
      <c r="Z50" s="7">
        <f t="shared" si="14"/>
        <v>20.4</v>
      </c>
    </row>
    <row r="51" spans="1:26" ht="12.75">
      <c r="A51" s="2">
        <v>37814</v>
      </c>
      <c r="B51" s="1" t="s">
        <v>17</v>
      </c>
      <c r="C51" s="1" t="s">
        <v>23</v>
      </c>
      <c r="D51" s="1" t="s">
        <v>25</v>
      </c>
      <c r="E51" s="1" t="s">
        <v>98</v>
      </c>
      <c r="F51" s="28">
        <v>3</v>
      </c>
      <c r="H51" s="21">
        <v>1.2</v>
      </c>
      <c r="L51" s="21">
        <v>0.4</v>
      </c>
      <c r="S51" s="21">
        <f t="shared" si="10"/>
        <v>1.2</v>
      </c>
      <c r="T51" s="22">
        <f t="shared" si="11"/>
        <v>60.2</v>
      </c>
      <c r="U51" s="17" t="s">
        <v>68</v>
      </c>
      <c r="V51" s="8">
        <f t="shared" si="12"/>
        <v>0</v>
      </c>
      <c r="W51" s="6">
        <f t="shared" si="13"/>
        <v>0</v>
      </c>
      <c r="Z51" s="7">
        <f t="shared" si="14"/>
        <v>81.6</v>
      </c>
    </row>
    <row r="52" spans="1:26" ht="12.75">
      <c r="A52" s="5">
        <v>37814</v>
      </c>
      <c r="B52" s="3" t="s">
        <v>17</v>
      </c>
      <c r="C52" s="3" t="s">
        <v>23</v>
      </c>
      <c r="D52" s="3" t="s">
        <v>25</v>
      </c>
      <c r="E52" s="3" t="s">
        <v>19</v>
      </c>
      <c r="F52" s="29">
        <v>1</v>
      </c>
      <c r="G52" s="29"/>
      <c r="H52" s="23">
        <v>0.3</v>
      </c>
      <c r="I52" s="23"/>
      <c r="J52" s="23"/>
      <c r="K52" s="23"/>
      <c r="L52" s="23"/>
      <c r="M52" s="23"/>
      <c r="N52" s="23"/>
      <c r="O52" s="23"/>
      <c r="P52" s="23">
        <v>0.3</v>
      </c>
      <c r="Q52" s="23"/>
      <c r="R52" s="23"/>
      <c r="S52" s="24">
        <f t="shared" si="10"/>
        <v>0.3</v>
      </c>
      <c r="T52" s="31">
        <f t="shared" si="11"/>
        <v>60.5</v>
      </c>
      <c r="U52" s="34" t="s">
        <v>70</v>
      </c>
      <c r="V52" s="8">
        <f t="shared" si="12"/>
        <v>0</v>
      </c>
      <c r="W52" s="6">
        <f t="shared" si="13"/>
        <v>0</v>
      </c>
      <c r="Z52" s="7">
        <f t="shared" si="14"/>
        <v>20.4</v>
      </c>
    </row>
    <row r="53" spans="1:23" ht="12.75">
      <c r="A53" s="2">
        <v>37825</v>
      </c>
      <c r="B53" s="1" t="s">
        <v>74</v>
      </c>
      <c r="C53" s="1" t="s">
        <v>75</v>
      </c>
      <c r="D53" s="1" t="s">
        <v>19</v>
      </c>
      <c r="E53" s="4" t="s">
        <v>19</v>
      </c>
      <c r="F53" s="28">
        <v>3</v>
      </c>
      <c r="H53" s="21">
        <v>0.9</v>
      </c>
      <c r="R53" s="21">
        <v>0.9</v>
      </c>
      <c r="S53" s="21">
        <f aca="true" t="shared" si="15" ref="S53:S62">H53+I53</f>
        <v>0.9</v>
      </c>
      <c r="T53" s="22">
        <f aca="true" t="shared" si="16" ref="T53:T62">T52+S53</f>
        <v>61.4</v>
      </c>
      <c r="U53" s="17" t="s">
        <v>76</v>
      </c>
      <c r="V53" s="8">
        <f aca="true" t="shared" si="17" ref="V53:V62">R53+J53</f>
        <v>0.9</v>
      </c>
      <c r="W53" s="6">
        <f aca="true" t="shared" si="18" ref="W53:W62">W52+(V53*20)-X53</f>
        <v>18</v>
      </c>
    </row>
    <row r="54" spans="1:23" ht="12.75">
      <c r="A54" s="2">
        <v>37827</v>
      </c>
      <c r="B54" s="1" t="s">
        <v>74</v>
      </c>
      <c r="C54" s="1" t="s">
        <v>75</v>
      </c>
      <c r="D54" s="1" t="s">
        <v>19</v>
      </c>
      <c r="E54" s="1" t="s">
        <v>115</v>
      </c>
      <c r="F54" s="28">
        <v>2</v>
      </c>
      <c r="H54" s="21">
        <v>0.9</v>
      </c>
      <c r="P54" s="21">
        <v>0.9</v>
      </c>
      <c r="S54" s="21">
        <f t="shared" si="15"/>
        <v>0.9</v>
      </c>
      <c r="T54" s="22">
        <f t="shared" si="16"/>
        <v>62.3</v>
      </c>
      <c r="V54" s="8">
        <f t="shared" si="17"/>
        <v>0</v>
      </c>
      <c r="W54" s="6">
        <f t="shared" si="18"/>
        <v>18</v>
      </c>
    </row>
    <row r="55" spans="1:23" ht="12.75">
      <c r="A55" s="2">
        <v>37827</v>
      </c>
      <c r="B55" s="1" t="s">
        <v>74</v>
      </c>
      <c r="C55" s="1" t="s">
        <v>75</v>
      </c>
      <c r="D55" s="1" t="s">
        <v>19</v>
      </c>
      <c r="E55" s="1" t="s">
        <v>116</v>
      </c>
      <c r="F55" s="28">
        <v>3</v>
      </c>
      <c r="H55" s="21">
        <v>1.5</v>
      </c>
      <c r="P55" s="21">
        <v>1.5</v>
      </c>
      <c r="S55" s="21">
        <f t="shared" si="15"/>
        <v>1.5</v>
      </c>
      <c r="T55" s="22">
        <f t="shared" si="16"/>
        <v>63.8</v>
      </c>
      <c r="U55" s="17" t="s">
        <v>78</v>
      </c>
      <c r="V55" s="8">
        <f t="shared" si="17"/>
        <v>0</v>
      </c>
      <c r="W55" s="6">
        <f t="shared" si="18"/>
        <v>18</v>
      </c>
    </row>
    <row r="56" spans="1:23" ht="12.75">
      <c r="A56" s="2">
        <v>37834</v>
      </c>
      <c r="B56" s="1" t="s">
        <v>74</v>
      </c>
      <c r="C56" s="1" t="s">
        <v>75</v>
      </c>
      <c r="D56" s="1" t="s">
        <v>19</v>
      </c>
      <c r="E56" s="1" t="s">
        <v>79</v>
      </c>
      <c r="F56" s="28">
        <v>2</v>
      </c>
      <c r="H56" s="21">
        <v>1</v>
      </c>
      <c r="P56" s="21">
        <v>1</v>
      </c>
      <c r="S56" s="21">
        <f t="shared" si="15"/>
        <v>1</v>
      </c>
      <c r="T56" s="22">
        <f t="shared" si="16"/>
        <v>64.8</v>
      </c>
      <c r="V56" s="8">
        <f t="shared" si="17"/>
        <v>0</v>
      </c>
      <c r="W56" s="6">
        <f t="shared" si="18"/>
        <v>18</v>
      </c>
    </row>
    <row r="57" spans="1:23" ht="12.75">
      <c r="A57" s="2">
        <v>37838</v>
      </c>
      <c r="B57" s="1" t="s">
        <v>74</v>
      </c>
      <c r="C57" s="1" t="s">
        <v>75</v>
      </c>
      <c r="D57" s="1" t="s">
        <v>80</v>
      </c>
      <c r="E57" s="1" t="s">
        <v>81</v>
      </c>
      <c r="F57" s="28">
        <v>1</v>
      </c>
      <c r="H57" s="21">
        <v>0.7</v>
      </c>
      <c r="P57" s="21">
        <v>0.7</v>
      </c>
      <c r="S57" s="21">
        <f t="shared" si="15"/>
        <v>0.7</v>
      </c>
      <c r="T57" s="22">
        <f t="shared" si="16"/>
        <v>65.5</v>
      </c>
      <c r="U57" s="17" t="s">
        <v>83</v>
      </c>
      <c r="V57" s="8">
        <f t="shared" si="17"/>
        <v>0</v>
      </c>
      <c r="W57" s="6">
        <f t="shared" si="18"/>
        <v>18</v>
      </c>
    </row>
    <row r="58" spans="1:23" ht="12.75">
      <c r="A58" s="2">
        <v>37843</v>
      </c>
      <c r="B58" s="1" t="s">
        <v>74</v>
      </c>
      <c r="C58" s="1" t="s">
        <v>75</v>
      </c>
      <c r="D58" s="1" t="s">
        <v>81</v>
      </c>
      <c r="E58" s="4" t="s">
        <v>81</v>
      </c>
      <c r="F58" s="28">
        <v>1</v>
      </c>
      <c r="H58" s="21">
        <v>0.3</v>
      </c>
      <c r="P58" s="21">
        <v>0.3</v>
      </c>
      <c r="S58" s="21">
        <f t="shared" si="15"/>
        <v>0.3</v>
      </c>
      <c r="T58" s="22">
        <f t="shared" si="16"/>
        <v>65.8</v>
      </c>
      <c r="U58" s="17" t="s">
        <v>82</v>
      </c>
      <c r="V58" s="8">
        <f t="shared" si="17"/>
        <v>0</v>
      </c>
      <c r="W58" s="6">
        <f t="shared" si="18"/>
        <v>18</v>
      </c>
    </row>
    <row r="59" spans="1:23" ht="12.75">
      <c r="A59" s="2">
        <v>37843</v>
      </c>
      <c r="B59" s="1" t="s">
        <v>74</v>
      </c>
      <c r="C59" s="1" t="s">
        <v>75</v>
      </c>
      <c r="D59" s="1" t="s">
        <v>81</v>
      </c>
      <c r="E59" s="1" t="s">
        <v>117</v>
      </c>
      <c r="F59" s="28">
        <v>2</v>
      </c>
      <c r="H59" s="21">
        <v>1.1</v>
      </c>
      <c r="O59" s="21">
        <v>1.1</v>
      </c>
      <c r="P59" s="21">
        <v>1</v>
      </c>
      <c r="S59" s="21">
        <f t="shared" si="15"/>
        <v>1.1</v>
      </c>
      <c r="T59" s="22">
        <f t="shared" si="16"/>
        <v>66.89999999999999</v>
      </c>
      <c r="V59" s="8">
        <f t="shared" si="17"/>
        <v>0</v>
      </c>
      <c r="W59" s="6">
        <f t="shared" si="18"/>
        <v>18</v>
      </c>
    </row>
    <row r="60" spans="1:23" ht="12.75">
      <c r="A60" s="2">
        <v>37849</v>
      </c>
      <c r="B60" s="1" t="s">
        <v>74</v>
      </c>
      <c r="C60" s="1" t="s">
        <v>75</v>
      </c>
      <c r="D60" s="1" t="s">
        <v>81</v>
      </c>
      <c r="E60" s="1" t="s">
        <v>118</v>
      </c>
      <c r="F60" s="28">
        <v>2</v>
      </c>
      <c r="H60" s="21">
        <v>1.7</v>
      </c>
      <c r="O60" s="21">
        <v>1.7</v>
      </c>
      <c r="P60" s="21">
        <v>1.7</v>
      </c>
      <c r="S60" s="21">
        <f t="shared" si="15"/>
        <v>1.7</v>
      </c>
      <c r="T60" s="22">
        <f t="shared" si="16"/>
        <v>68.6</v>
      </c>
      <c r="V60" s="8">
        <f t="shared" si="17"/>
        <v>0</v>
      </c>
      <c r="W60" s="6">
        <f t="shared" si="18"/>
        <v>18</v>
      </c>
    </row>
    <row r="61" spans="1:23" ht="12.75">
      <c r="A61" s="2">
        <v>37856</v>
      </c>
      <c r="B61" s="1" t="s">
        <v>74</v>
      </c>
      <c r="C61" s="1" t="s">
        <v>75</v>
      </c>
      <c r="D61" s="1" t="s">
        <v>81</v>
      </c>
      <c r="E61" s="1" t="s">
        <v>111</v>
      </c>
      <c r="F61" s="28">
        <v>2</v>
      </c>
      <c r="H61" s="21">
        <v>1.3</v>
      </c>
      <c r="P61" s="21">
        <v>1.3</v>
      </c>
      <c r="S61" s="21">
        <f t="shared" si="15"/>
        <v>1.3</v>
      </c>
      <c r="T61" s="22">
        <f t="shared" si="16"/>
        <v>69.89999999999999</v>
      </c>
      <c r="U61" s="17" t="s">
        <v>85</v>
      </c>
      <c r="V61" s="8">
        <f t="shared" si="17"/>
        <v>0</v>
      </c>
      <c r="W61" s="6">
        <f t="shared" si="18"/>
        <v>18</v>
      </c>
    </row>
    <row r="62" spans="1:23" ht="12.75">
      <c r="A62" s="5">
        <v>37857</v>
      </c>
      <c r="B62" s="3" t="s">
        <v>74</v>
      </c>
      <c r="C62" s="3" t="s">
        <v>75</v>
      </c>
      <c r="D62" s="3" t="s">
        <v>81</v>
      </c>
      <c r="E62" s="3" t="s">
        <v>84</v>
      </c>
      <c r="F62" s="29">
        <v>2</v>
      </c>
      <c r="G62" s="29"/>
      <c r="H62" s="23">
        <v>1</v>
      </c>
      <c r="I62" s="23"/>
      <c r="J62" s="23"/>
      <c r="K62" s="23"/>
      <c r="L62" s="23"/>
      <c r="M62" s="23"/>
      <c r="N62" s="23"/>
      <c r="O62" s="23"/>
      <c r="P62" s="23">
        <v>1</v>
      </c>
      <c r="Q62" s="23"/>
      <c r="R62" s="23"/>
      <c r="S62" s="24">
        <f t="shared" si="15"/>
        <v>1</v>
      </c>
      <c r="T62" s="31">
        <f t="shared" si="16"/>
        <v>70.89999999999999</v>
      </c>
      <c r="U62" s="34" t="s">
        <v>86</v>
      </c>
      <c r="V62" s="8">
        <f t="shared" si="17"/>
        <v>0</v>
      </c>
      <c r="W62" s="6">
        <f t="shared" si="18"/>
        <v>18</v>
      </c>
    </row>
    <row r="63" spans="1:23" ht="12.75">
      <c r="A63" s="2">
        <v>37863</v>
      </c>
      <c r="B63" s="1" t="s">
        <v>74</v>
      </c>
      <c r="C63" s="1" t="s">
        <v>75</v>
      </c>
      <c r="D63" s="1" t="s">
        <v>81</v>
      </c>
      <c r="E63" s="4" t="s">
        <v>87</v>
      </c>
      <c r="F63" s="28">
        <v>2</v>
      </c>
      <c r="H63" s="21">
        <v>1.2</v>
      </c>
      <c r="P63" s="21">
        <v>1.2</v>
      </c>
      <c r="S63" s="21">
        <f aca="true" t="shared" si="19" ref="S63:S72">H63+I63</f>
        <v>1.2</v>
      </c>
      <c r="T63" s="22">
        <f aca="true" t="shared" si="20" ref="T63:T72">T62+S63</f>
        <v>72.1</v>
      </c>
      <c r="V63" s="8">
        <f aca="true" t="shared" si="21" ref="V63:V72">R63+J63</f>
        <v>0</v>
      </c>
      <c r="W63" s="6">
        <f aca="true" t="shared" si="22" ref="W63:W72">W62+(V63*20)-X63</f>
        <v>18</v>
      </c>
    </row>
    <row r="64" spans="1:23" ht="12.75">
      <c r="A64" s="2">
        <v>37866</v>
      </c>
      <c r="B64" s="1" t="s">
        <v>74</v>
      </c>
      <c r="C64" s="1" t="s">
        <v>75</v>
      </c>
      <c r="D64" s="1" t="s">
        <v>81</v>
      </c>
      <c r="E64" s="1" t="s">
        <v>111</v>
      </c>
      <c r="F64" s="28">
        <v>2</v>
      </c>
      <c r="H64" s="21">
        <v>1.2</v>
      </c>
      <c r="P64" s="21">
        <v>1.2</v>
      </c>
      <c r="S64" s="21">
        <f t="shared" si="19"/>
        <v>1.2</v>
      </c>
      <c r="T64" s="22">
        <f t="shared" si="20"/>
        <v>73.3</v>
      </c>
      <c r="V64" s="8">
        <f t="shared" si="21"/>
        <v>0</v>
      </c>
      <c r="W64" s="6">
        <f t="shared" si="22"/>
        <v>18</v>
      </c>
    </row>
    <row r="65" spans="1:23" ht="12.75">
      <c r="A65" s="2">
        <v>37870</v>
      </c>
      <c r="B65" s="1" t="s">
        <v>74</v>
      </c>
      <c r="C65" s="1" t="s">
        <v>75</v>
      </c>
      <c r="D65" s="1" t="s">
        <v>81</v>
      </c>
      <c r="E65" s="1" t="s">
        <v>119</v>
      </c>
      <c r="F65" s="28">
        <v>3</v>
      </c>
      <c r="H65" s="21">
        <v>1.5</v>
      </c>
      <c r="P65" s="21">
        <v>1.5</v>
      </c>
      <c r="S65" s="21">
        <f t="shared" si="19"/>
        <v>1.5</v>
      </c>
      <c r="T65" s="22">
        <f t="shared" si="20"/>
        <v>74.8</v>
      </c>
      <c r="V65" s="8">
        <f t="shared" si="21"/>
        <v>0</v>
      </c>
      <c r="W65" s="6">
        <f t="shared" si="22"/>
        <v>18</v>
      </c>
    </row>
    <row r="66" spans="1:23" ht="12.75">
      <c r="A66" s="2">
        <v>37877</v>
      </c>
      <c r="B66" s="1" t="s">
        <v>74</v>
      </c>
      <c r="C66" s="1" t="s">
        <v>75</v>
      </c>
      <c r="D66" s="1" t="s">
        <v>81</v>
      </c>
      <c r="E66" s="1" t="s">
        <v>84</v>
      </c>
      <c r="F66" s="28">
        <v>2</v>
      </c>
      <c r="H66" s="21">
        <v>1.1</v>
      </c>
      <c r="P66" s="21">
        <v>1.1</v>
      </c>
      <c r="S66" s="21">
        <f t="shared" si="19"/>
        <v>1.1</v>
      </c>
      <c r="T66" s="22">
        <f t="shared" si="20"/>
        <v>75.89999999999999</v>
      </c>
      <c r="U66" s="17" t="s">
        <v>92</v>
      </c>
      <c r="V66" s="8">
        <f t="shared" si="21"/>
        <v>0</v>
      </c>
      <c r="W66" s="6">
        <f t="shared" si="22"/>
        <v>18</v>
      </c>
    </row>
    <row r="67" spans="1:23" ht="12.75">
      <c r="A67" s="2">
        <v>37881</v>
      </c>
      <c r="B67" s="1" t="s">
        <v>74</v>
      </c>
      <c r="C67" s="1" t="s">
        <v>75</v>
      </c>
      <c r="D67" s="1" t="s">
        <v>81</v>
      </c>
      <c r="E67" s="1" t="s">
        <v>112</v>
      </c>
      <c r="F67" s="28">
        <v>3</v>
      </c>
      <c r="H67" s="21">
        <v>1.3</v>
      </c>
      <c r="P67" s="21">
        <v>1.3</v>
      </c>
      <c r="S67" s="21">
        <f t="shared" si="19"/>
        <v>1.3</v>
      </c>
      <c r="T67" s="22">
        <f t="shared" si="20"/>
        <v>77.19999999999999</v>
      </c>
      <c r="V67" s="8">
        <f t="shared" si="21"/>
        <v>0</v>
      </c>
      <c r="W67" s="6">
        <f t="shared" si="22"/>
        <v>18</v>
      </c>
    </row>
    <row r="68" spans="1:24" ht="12.75">
      <c r="A68" s="2">
        <v>37884</v>
      </c>
      <c r="B68" s="1" t="s">
        <v>74</v>
      </c>
      <c r="C68" s="1" t="s">
        <v>75</v>
      </c>
      <c r="D68" s="1" t="s">
        <v>81</v>
      </c>
      <c r="E68" s="4" t="s">
        <v>120</v>
      </c>
      <c r="F68" s="28">
        <v>2</v>
      </c>
      <c r="H68" s="21">
        <v>0.9</v>
      </c>
      <c r="P68" s="21">
        <v>0.9</v>
      </c>
      <c r="S68" s="21">
        <f t="shared" si="19"/>
        <v>0.9</v>
      </c>
      <c r="T68" s="22">
        <f t="shared" si="20"/>
        <v>78.1</v>
      </c>
      <c r="V68" s="8">
        <f t="shared" si="21"/>
        <v>0</v>
      </c>
      <c r="W68" s="6">
        <f t="shared" si="22"/>
        <v>0</v>
      </c>
      <c r="X68" s="7">
        <v>18</v>
      </c>
    </row>
    <row r="69" spans="1:23" ht="12.75">
      <c r="A69" s="2">
        <v>37890</v>
      </c>
      <c r="B69" s="1" t="s">
        <v>74</v>
      </c>
      <c r="C69" s="1" t="s">
        <v>75</v>
      </c>
      <c r="D69" s="1" t="s">
        <v>81</v>
      </c>
      <c r="E69" s="1" t="s">
        <v>81</v>
      </c>
      <c r="F69" s="28">
        <v>1</v>
      </c>
      <c r="H69" s="21">
        <v>0.5</v>
      </c>
      <c r="P69" s="21">
        <v>0.5</v>
      </c>
      <c r="S69" s="21">
        <f t="shared" si="19"/>
        <v>0.5</v>
      </c>
      <c r="T69" s="22">
        <f t="shared" si="20"/>
        <v>78.6</v>
      </c>
      <c r="V69" s="8">
        <f t="shared" si="21"/>
        <v>0</v>
      </c>
      <c r="W69" s="6">
        <f t="shared" si="22"/>
        <v>0</v>
      </c>
    </row>
    <row r="70" spans="1:23" ht="12.75">
      <c r="A70" s="2">
        <v>37893</v>
      </c>
      <c r="B70" s="1" t="s">
        <v>74</v>
      </c>
      <c r="C70" s="1" t="s">
        <v>75</v>
      </c>
      <c r="D70" s="1" t="s">
        <v>81</v>
      </c>
      <c r="E70" s="1" t="s">
        <v>84</v>
      </c>
      <c r="F70" s="28">
        <v>2</v>
      </c>
      <c r="H70" s="21">
        <v>1.2</v>
      </c>
      <c r="P70" s="21">
        <v>1.2</v>
      </c>
      <c r="S70" s="21">
        <f t="shared" si="19"/>
        <v>1.2</v>
      </c>
      <c r="T70" s="22">
        <f t="shared" si="20"/>
        <v>79.8</v>
      </c>
      <c r="V70" s="8">
        <f t="shared" si="21"/>
        <v>0</v>
      </c>
      <c r="W70" s="6">
        <f t="shared" si="22"/>
        <v>0</v>
      </c>
    </row>
    <row r="71" spans="1:23" ht="12.75">
      <c r="A71" s="2">
        <v>37898</v>
      </c>
      <c r="B71" s="1" t="s">
        <v>74</v>
      </c>
      <c r="C71" s="1" t="s">
        <v>75</v>
      </c>
      <c r="D71" s="1" t="s">
        <v>81</v>
      </c>
      <c r="E71" s="1" t="s">
        <v>88</v>
      </c>
      <c r="F71" s="28">
        <v>3</v>
      </c>
      <c r="H71" s="21">
        <v>1.7</v>
      </c>
      <c r="P71" s="21">
        <v>1.7</v>
      </c>
      <c r="S71" s="21">
        <f t="shared" si="19"/>
        <v>1.7</v>
      </c>
      <c r="T71" s="22">
        <f t="shared" si="20"/>
        <v>81.5</v>
      </c>
      <c r="U71" s="17" t="s">
        <v>90</v>
      </c>
      <c r="V71" s="8">
        <f t="shared" si="21"/>
        <v>0</v>
      </c>
      <c r="W71" s="6">
        <f t="shared" si="22"/>
        <v>0</v>
      </c>
    </row>
    <row r="72" spans="1:23" ht="12.75">
      <c r="A72" s="5">
        <v>37912</v>
      </c>
      <c r="B72" s="3" t="s">
        <v>74</v>
      </c>
      <c r="C72" s="3" t="s">
        <v>75</v>
      </c>
      <c r="D72" s="3" t="s">
        <v>81</v>
      </c>
      <c r="E72" s="3" t="s">
        <v>111</v>
      </c>
      <c r="F72" s="29">
        <v>2</v>
      </c>
      <c r="G72" s="29"/>
      <c r="H72" s="23">
        <v>1</v>
      </c>
      <c r="I72" s="23"/>
      <c r="J72" s="23"/>
      <c r="K72" s="23"/>
      <c r="L72" s="23"/>
      <c r="M72" s="23"/>
      <c r="N72" s="23"/>
      <c r="O72" s="23"/>
      <c r="P72" s="23">
        <v>1</v>
      </c>
      <c r="Q72" s="23"/>
      <c r="R72" s="23"/>
      <c r="S72" s="24">
        <f t="shared" si="19"/>
        <v>1</v>
      </c>
      <c r="T72" s="31">
        <f t="shared" si="20"/>
        <v>82.5</v>
      </c>
      <c r="U72" s="34" t="s">
        <v>91</v>
      </c>
      <c r="V72" s="8">
        <f t="shared" si="21"/>
        <v>0</v>
      </c>
      <c r="W72" s="6">
        <f t="shared" si="22"/>
        <v>0</v>
      </c>
    </row>
    <row r="73" spans="1:23" ht="12.75">
      <c r="A73" s="2">
        <v>37916</v>
      </c>
      <c r="B73" s="1" t="s">
        <v>74</v>
      </c>
      <c r="C73" s="1" t="s">
        <v>75</v>
      </c>
      <c r="D73" s="1" t="s">
        <v>81</v>
      </c>
      <c r="E73" s="4" t="s">
        <v>84</v>
      </c>
      <c r="F73" s="28">
        <v>2</v>
      </c>
      <c r="H73" s="21">
        <v>1</v>
      </c>
      <c r="P73" s="21">
        <v>1</v>
      </c>
      <c r="S73" s="21">
        <f aca="true" t="shared" si="23" ref="S73:S102">H73+I73</f>
        <v>1</v>
      </c>
      <c r="T73" s="22">
        <f aca="true" t="shared" si="24" ref="T73:T102">T72+S73</f>
        <v>83.5</v>
      </c>
      <c r="V73" s="8">
        <f aca="true" t="shared" si="25" ref="V73:V102">R73+J73</f>
        <v>0</v>
      </c>
      <c r="W73" s="6">
        <f aca="true" t="shared" si="26" ref="W73:W102">W72+(V73*20)-X73</f>
        <v>0</v>
      </c>
    </row>
    <row r="74" spans="1:23" ht="12.75">
      <c r="A74" s="2">
        <v>37927</v>
      </c>
      <c r="B74" s="1" t="s">
        <v>74</v>
      </c>
      <c r="C74" s="1" t="s">
        <v>75</v>
      </c>
      <c r="D74" s="1" t="s">
        <v>81</v>
      </c>
      <c r="E74" s="1" t="s">
        <v>117</v>
      </c>
      <c r="F74" s="28">
        <v>4</v>
      </c>
      <c r="H74" s="21">
        <v>1.8</v>
      </c>
      <c r="O74" s="21">
        <v>1.8</v>
      </c>
      <c r="P74" s="21">
        <v>1.8</v>
      </c>
      <c r="S74" s="21">
        <f t="shared" si="23"/>
        <v>1.8</v>
      </c>
      <c r="T74" s="22">
        <f t="shared" si="24"/>
        <v>85.3</v>
      </c>
      <c r="V74" s="8">
        <f t="shared" si="25"/>
        <v>0</v>
      </c>
      <c r="W74" s="6">
        <f t="shared" si="26"/>
        <v>0</v>
      </c>
    </row>
    <row r="75" spans="1:23" ht="12.75">
      <c r="A75" s="2">
        <v>37951</v>
      </c>
      <c r="B75" s="1" t="s">
        <v>74</v>
      </c>
      <c r="C75" s="1" t="s">
        <v>75</v>
      </c>
      <c r="D75" s="1" t="s">
        <v>81</v>
      </c>
      <c r="E75" s="1" t="s">
        <v>84</v>
      </c>
      <c r="F75" s="28">
        <v>2</v>
      </c>
      <c r="H75" s="21">
        <v>0.9</v>
      </c>
      <c r="P75" s="21">
        <v>0.9</v>
      </c>
      <c r="S75" s="21">
        <f t="shared" si="23"/>
        <v>0.9</v>
      </c>
      <c r="T75" s="22">
        <f t="shared" si="24"/>
        <v>86.2</v>
      </c>
      <c r="V75" s="8">
        <f t="shared" si="25"/>
        <v>0</v>
      </c>
      <c r="W75" s="6">
        <f t="shared" si="26"/>
        <v>0</v>
      </c>
    </row>
    <row r="76" spans="1:23" ht="12.75">
      <c r="A76" s="2">
        <v>37962</v>
      </c>
      <c r="B76" s="1" t="s">
        <v>74</v>
      </c>
      <c r="C76" s="1" t="s">
        <v>75</v>
      </c>
      <c r="D76" s="1" t="s">
        <v>81</v>
      </c>
      <c r="E76" s="1" t="s">
        <v>111</v>
      </c>
      <c r="F76" s="28">
        <v>2</v>
      </c>
      <c r="H76" s="21">
        <v>0.9</v>
      </c>
      <c r="P76" s="21">
        <v>0.9</v>
      </c>
      <c r="S76" s="21">
        <f t="shared" si="23"/>
        <v>0.9</v>
      </c>
      <c r="T76" s="22">
        <f t="shared" si="24"/>
        <v>87.10000000000001</v>
      </c>
      <c r="V76" s="8">
        <f t="shared" si="25"/>
        <v>0</v>
      </c>
      <c r="W76" s="6">
        <f t="shared" si="26"/>
        <v>0</v>
      </c>
    </row>
    <row r="77" spans="1:23" ht="12.75">
      <c r="A77" s="2">
        <v>37969</v>
      </c>
      <c r="B77" s="1" t="s">
        <v>74</v>
      </c>
      <c r="C77" s="1" t="s">
        <v>75</v>
      </c>
      <c r="D77" s="1" t="s">
        <v>81</v>
      </c>
      <c r="E77" s="1" t="s">
        <v>121</v>
      </c>
      <c r="F77" s="28">
        <v>2</v>
      </c>
      <c r="H77" s="21">
        <v>1</v>
      </c>
      <c r="P77" s="21">
        <v>1</v>
      </c>
      <c r="S77" s="21">
        <f t="shared" si="23"/>
        <v>1</v>
      </c>
      <c r="T77" s="22">
        <f t="shared" si="24"/>
        <v>88.10000000000001</v>
      </c>
      <c r="V77" s="8">
        <f t="shared" si="25"/>
        <v>0</v>
      </c>
      <c r="W77" s="6">
        <f t="shared" si="26"/>
        <v>0</v>
      </c>
    </row>
    <row r="78" spans="1:23" ht="12.75">
      <c r="A78" s="2">
        <v>37972</v>
      </c>
      <c r="B78" s="1" t="s">
        <v>74</v>
      </c>
      <c r="C78" s="1" t="s">
        <v>75</v>
      </c>
      <c r="D78" s="1" t="s">
        <v>81</v>
      </c>
      <c r="E78" s="4" t="s">
        <v>81</v>
      </c>
      <c r="F78" s="28">
        <v>3</v>
      </c>
      <c r="H78" s="21">
        <v>1.4</v>
      </c>
      <c r="P78" s="21">
        <v>1.4</v>
      </c>
      <c r="S78" s="21">
        <f t="shared" si="23"/>
        <v>1.4</v>
      </c>
      <c r="T78" s="22">
        <f t="shared" si="24"/>
        <v>89.50000000000001</v>
      </c>
      <c r="V78" s="8">
        <f t="shared" si="25"/>
        <v>0</v>
      </c>
      <c r="W78" s="6">
        <f t="shared" si="26"/>
        <v>0</v>
      </c>
    </row>
    <row r="79" spans="1:23" ht="12.75">
      <c r="A79" s="2">
        <v>37975</v>
      </c>
      <c r="B79" s="1" t="s">
        <v>74</v>
      </c>
      <c r="C79" s="1" t="s">
        <v>75</v>
      </c>
      <c r="D79" s="1" t="s">
        <v>81</v>
      </c>
      <c r="E79" s="1" t="s">
        <v>111</v>
      </c>
      <c r="F79" s="28">
        <v>2</v>
      </c>
      <c r="H79" s="21">
        <v>0.8</v>
      </c>
      <c r="P79" s="21">
        <v>0.8</v>
      </c>
      <c r="S79" s="21">
        <f t="shared" si="23"/>
        <v>0.8</v>
      </c>
      <c r="T79" s="22">
        <f t="shared" si="24"/>
        <v>90.30000000000001</v>
      </c>
      <c r="U79" s="17" t="s">
        <v>93</v>
      </c>
      <c r="V79" s="8">
        <f t="shared" si="25"/>
        <v>0</v>
      </c>
      <c r="W79" s="6">
        <f t="shared" si="26"/>
        <v>0</v>
      </c>
    </row>
    <row r="80" spans="1:23" ht="12.75">
      <c r="A80" s="2">
        <v>37979</v>
      </c>
      <c r="B80" s="1" t="s">
        <v>74</v>
      </c>
      <c r="C80" s="1" t="s">
        <v>75</v>
      </c>
      <c r="D80" s="1" t="s">
        <v>81</v>
      </c>
      <c r="E80" s="1" t="s">
        <v>84</v>
      </c>
      <c r="F80" s="28">
        <v>2</v>
      </c>
      <c r="H80" s="21">
        <v>0.9</v>
      </c>
      <c r="P80" s="21">
        <v>0.9</v>
      </c>
      <c r="S80" s="21">
        <f t="shared" si="23"/>
        <v>0.9</v>
      </c>
      <c r="T80" s="22">
        <f t="shared" si="24"/>
        <v>91.20000000000002</v>
      </c>
      <c r="U80" s="17" t="s">
        <v>94</v>
      </c>
      <c r="V80" s="8">
        <f t="shared" si="25"/>
        <v>0</v>
      </c>
      <c r="W80" s="6">
        <f t="shared" si="26"/>
        <v>0</v>
      </c>
    </row>
    <row r="81" spans="1:23" ht="12.75">
      <c r="A81" s="2">
        <v>37983</v>
      </c>
      <c r="B81" s="1" t="s">
        <v>74</v>
      </c>
      <c r="C81" s="1" t="s">
        <v>75</v>
      </c>
      <c r="D81" s="1" t="s">
        <v>81</v>
      </c>
      <c r="E81" s="1" t="s">
        <v>122</v>
      </c>
      <c r="F81" s="28">
        <v>2</v>
      </c>
      <c r="H81" s="21">
        <v>0.9</v>
      </c>
      <c r="P81" s="21">
        <v>0.9</v>
      </c>
      <c r="S81" s="21">
        <f t="shared" si="23"/>
        <v>0.9</v>
      </c>
      <c r="T81" s="22">
        <f t="shared" si="24"/>
        <v>92.10000000000002</v>
      </c>
      <c r="V81" s="8">
        <f t="shared" si="25"/>
        <v>0</v>
      </c>
      <c r="W81" s="6">
        <f t="shared" si="26"/>
        <v>0</v>
      </c>
    </row>
    <row r="82" spans="1:23" ht="12.75">
      <c r="A82" s="5">
        <v>37985</v>
      </c>
      <c r="B82" s="3" t="s">
        <v>74</v>
      </c>
      <c r="C82" s="3" t="s">
        <v>75</v>
      </c>
      <c r="D82" s="3" t="s">
        <v>81</v>
      </c>
      <c r="E82" s="3" t="s">
        <v>100</v>
      </c>
      <c r="F82" s="29"/>
      <c r="G82" s="29">
        <v>5</v>
      </c>
      <c r="H82" s="23">
        <v>0.9</v>
      </c>
      <c r="I82" s="23"/>
      <c r="J82" s="23"/>
      <c r="K82" s="23"/>
      <c r="L82" s="23"/>
      <c r="M82" s="23">
        <v>0.9</v>
      </c>
      <c r="N82" s="23"/>
      <c r="O82" s="23"/>
      <c r="P82" s="23">
        <v>0.9</v>
      </c>
      <c r="Q82" s="23"/>
      <c r="R82" s="23"/>
      <c r="S82" s="24">
        <f t="shared" si="23"/>
        <v>0.9</v>
      </c>
      <c r="T82" s="31">
        <f t="shared" si="24"/>
        <v>93.00000000000003</v>
      </c>
      <c r="U82" s="34" t="s">
        <v>95</v>
      </c>
      <c r="V82" s="8">
        <f t="shared" si="25"/>
        <v>0</v>
      </c>
      <c r="W82" s="6">
        <f t="shared" si="26"/>
        <v>0</v>
      </c>
    </row>
    <row r="83" spans="1:23" ht="12.75">
      <c r="A83" s="2">
        <v>37995</v>
      </c>
      <c r="B83" s="1" t="s">
        <v>74</v>
      </c>
      <c r="C83" s="1" t="s">
        <v>75</v>
      </c>
      <c r="D83" s="1" t="s">
        <v>81</v>
      </c>
      <c r="E83" s="4" t="s">
        <v>81</v>
      </c>
      <c r="G83" s="28">
        <v>1</v>
      </c>
      <c r="H83" s="21">
        <v>0.7</v>
      </c>
      <c r="M83" s="21">
        <v>0.7</v>
      </c>
      <c r="P83" s="21">
        <v>0.7</v>
      </c>
      <c r="S83" s="21">
        <f t="shared" si="23"/>
        <v>0.7</v>
      </c>
      <c r="T83" s="22">
        <f t="shared" si="24"/>
        <v>93.70000000000003</v>
      </c>
      <c r="V83" s="8">
        <f t="shared" si="25"/>
        <v>0</v>
      </c>
      <c r="W83" s="6">
        <f t="shared" si="26"/>
        <v>0</v>
      </c>
    </row>
    <row r="84" spans="1:23" ht="12.75">
      <c r="A84" s="2">
        <v>37996</v>
      </c>
      <c r="B84" s="1" t="s">
        <v>74</v>
      </c>
      <c r="C84" s="1" t="s">
        <v>75</v>
      </c>
      <c r="D84" s="1" t="s">
        <v>81</v>
      </c>
      <c r="E84" s="1" t="s">
        <v>96</v>
      </c>
      <c r="F84" s="28">
        <v>3</v>
      </c>
      <c r="H84" s="21">
        <v>2</v>
      </c>
      <c r="O84" s="21">
        <v>2</v>
      </c>
      <c r="P84" s="21">
        <v>2</v>
      </c>
      <c r="S84" s="21">
        <f t="shared" si="23"/>
        <v>2</v>
      </c>
      <c r="T84" s="22">
        <f t="shared" si="24"/>
        <v>95.70000000000003</v>
      </c>
      <c r="V84" s="8">
        <f t="shared" si="25"/>
        <v>0</v>
      </c>
      <c r="W84" s="6">
        <f t="shared" si="26"/>
        <v>0</v>
      </c>
    </row>
    <row r="85" spans="1:23" ht="12.75">
      <c r="A85" s="2">
        <v>38003</v>
      </c>
      <c r="B85" s="1" t="s">
        <v>74</v>
      </c>
      <c r="C85" s="1" t="s">
        <v>75</v>
      </c>
      <c r="D85" s="1" t="s">
        <v>81</v>
      </c>
      <c r="E85" s="1" t="s">
        <v>81</v>
      </c>
      <c r="F85" s="28">
        <v>1</v>
      </c>
      <c r="H85" s="21">
        <v>1.1</v>
      </c>
      <c r="P85" s="21">
        <v>1.1</v>
      </c>
      <c r="S85" s="21">
        <f t="shared" si="23"/>
        <v>1.1</v>
      </c>
      <c r="T85" s="22">
        <f t="shared" si="24"/>
        <v>96.80000000000003</v>
      </c>
      <c r="V85" s="8">
        <f t="shared" si="25"/>
        <v>0</v>
      </c>
      <c r="W85" s="6">
        <f t="shared" si="26"/>
        <v>0</v>
      </c>
    </row>
    <row r="86" spans="1:23" ht="12.75">
      <c r="A86" s="2">
        <v>38011</v>
      </c>
      <c r="B86" s="1" t="s">
        <v>74</v>
      </c>
      <c r="C86" s="1" t="s">
        <v>75</v>
      </c>
      <c r="D86" s="1" t="s">
        <v>81</v>
      </c>
      <c r="E86" s="1" t="s">
        <v>134</v>
      </c>
      <c r="F86" s="28">
        <v>3</v>
      </c>
      <c r="H86" s="21">
        <v>1.9</v>
      </c>
      <c r="O86" s="21">
        <v>1.9</v>
      </c>
      <c r="P86" s="21">
        <v>1.9</v>
      </c>
      <c r="S86" s="21">
        <f t="shared" si="23"/>
        <v>1.9</v>
      </c>
      <c r="T86" s="22">
        <f t="shared" si="24"/>
        <v>98.70000000000003</v>
      </c>
      <c r="U86" s="17" t="s">
        <v>135</v>
      </c>
      <c r="V86" s="8">
        <f t="shared" si="25"/>
        <v>0</v>
      </c>
      <c r="W86" s="6">
        <f t="shared" si="26"/>
        <v>0</v>
      </c>
    </row>
    <row r="87" spans="1:23" ht="12.75">
      <c r="A87" s="2">
        <v>38024</v>
      </c>
      <c r="B87" s="1" t="s">
        <v>74</v>
      </c>
      <c r="C87" s="1" t="s">
        <v>75</v>
      </c>
      <c r="D87" s="1" t="s">
        <v>81</v>
      </c>
      <c r="E87" s="1" t="s">
        <v>136</v>
      </c>
      <c r="F87" s="28">
        <v>2</v>
      </c>
      <c r="H87" s="21">
        <v>1.5</v>
      </c>
      <c r="O87" s="21">
        <v>1.5</v>
      </c>
      <c r="P87" s="21">
        <v>1.5</v>
      </c>
      <c r="S87" s="21">
        <f t="shared" si="23"/>
        <v>1.5</v>
      </c>
      <c r="T87" s="22">
        <f t="shared" si="24"/>
        <v>100.20000000000003</v>
      </c>
      <c r="U87" s="17" t="s">
        <v>137</v>
      </c>
      <c r="V87" s="8">
        <f t="shared" si="25"/>
        <v>0</v>
      </c>
      <c r="W87" s="6">
        <f t="shared" si="26"/>
        <v>0</v>
      </c>
    </row>
    <row r="88" spans="1:23" ht="12.75">
      <c r="A88" s="2">
        <v>38025</v>
      </c>
      <c r="B88" s="1" t="s">
        <v>74</v>
      </c>
      <c r="C88" s="1" t="s">
        <v>75</v>
      </c>
      <c r="D88" s="1" t="s">
        <v>81</v>
      </c>
      <c r="E88" s="4" t="s">
        <v>122</v>
      </c>
      <c r="F88" s="28">
        <v>2</v>
      </c>
      <c r="H88" s="21">
        <v>1.1</v>
      </c>
      <c r="P88" s="21">
        <v>1.1</v>
      </c>
      <c r="S88" s="21">
        <f t="shared" si="23"/>
        <v>1.1</v>
      </c>
      <c r="T88" s="22">
        <f t="shared" si="24"/>
        <v>101.30000000000003</v>
      </c>
      <c r="U88" s="17" t="s">
        <v>137</v>
      </c>
      <c r="V88" s="8">
        <f t="shared" si="25"/>
        <v>0</v>
      </c>
      <c r="W88" s="6">
        <f t="shared" si="26"/>
        <v>0</v>
      </c>
    </row>
    <row r="89" spans="1:23" ht="12.75">
      <c r="A89" s="2">
        <v>38032</v>
      </c>
      <c r="B89" s="1" t="s">
        <v>74</v>
      </c>
      <c r="C89" s="1" t="s">
        <v>75</v>
      </c>
      <c r="D89" s="1" t="s">
        <v>81</v>
      </c>
      <c r="E89" s="1" t="s">
        <v>81</v>
      </c>
      <c r="F89" s="28">
        <v>2</v>
      </c>
      <c r="H89" s="21">
        <v>0.7</v>
      </c>
      <c r="P89" s="21">
        <v>0.7</v>
      </c>
      <c r="S89" s="21">
        <f t="shared" si="23"/>
        <v>0.7</v>
      </c>
      <c r="T89" s="22">
        <f t="shared" si="24"/>
        <v>102.00000000000003</v>
      </c>
      <c r="V89" s="8">
        <f t="shared" si="25"/>
        <v>0</v>
      </c>
      <c r="W89" s="6">
        <f t="shared" si="26"/>
        <v>0</v>
      </c>
    </row>
    <row r="90" spans="1:23" ht="12.75">
      <c r="A90" s="2">
        <v>38038</v>
      </c>
      <c r="B90" s="1" t="s">
        <v>74</v>
      </c>
      <c r="C90" s="1" t="s">
        <v>75</v>
      </c>
      <c r="D90" s="1" t="s">
        <v>81</v>
      </c>
      <c r="E90" s="1" t="s">
        <v>81</v>
      </c>
      <c r="F90" s="28">
        <v>3</v>
      </c>
      <c r="H90" s="21">
        <v>0.8</v>
      </c>
      <c r="P90" s="21">
        <v>0.8</v>
      </c>
      <c r="S90" s="21">
        <f t="shared" si="23"/>
        <v>0.8</v>
      </c>
      <c r="T90" s="22">
        <f t="shared" si="24"/>
        <v>102.80000000000003</v>
      </c>
      <c r="V90" s="8">
        <f t="shared" si="25"/>
        <v>0</v>
      </c>
      <c r="W90" s="6">
        <f t="shared" si="26"/>
        <v>0</v>
      </c>
    </row>
    <row r="91" spans="1:23" ht="12.75">
      <c r="A91" s="2">
        <v>38052</v>
      </c>
      <c r="B91" s="1" t="s">
        <v>74</v>
      </c>
      <c r="C91" s="1" t="s">
        <v>75</v>
      </c>
      <c r="D91" s="1" t="s">
        <v>81</v>
      </c>
      <c r="E91" s="1" t="s">
        <v>138</v>
      </c>
      <c r="F91" s="28">
        <v>3</v>
      </c>
      <c r="H91" s="21">
        <v>1.5</v>
      </c>
      <c r="P91" s="21">
        <v>1.5</v>
      </c>
      <c r="S91" s="21">
        <f t="shared" si="23"/>
        <v>1.5</v>
      </c>
      <c r="T91" s="22">
        <f t="shared" si="24"/>
        <v>104.30000000000003</v>
      </c>
      <c r="V91" s="8">
        <f t="shared" si="25"/>
        <v>0</v>
      </c>
      <c r="W91" s="6">
        <f t="shared" si="26"/>
        <v>0</v>
      </c>
    </row>
    <row r="92" spans="1:23" ht="12.75">
      <c r="A92" s="5">
        <v>38054</v>
      </c>
      <c r="B92" s="3" t="s">
        <v>74</v>
      </c>
      <c r="C92" s="3" t="s">
        <v>75</v>
      </c>
      <c r="D92" s="3" t="s">
        <v>81</v>
      </c>
      <c r="E92" s="3" t="s">
        <v>139</v>
      </c>
      <c r="F92" s="29">
        <v>6</v>
      </c>
      <c r="G92" s="29"/>
      <c r="H92" s="23">
        <v>1.5</v>
      </c>
      <c r="I92" s="23"/>
      <c r="J92" s="23"/>
      <c r="K92" s="23"/>
      <c r="L92" s="23"/>
      <c r="M92" s="23"/>
      <c r="N92" s="23"/>
      <c r="O92" s="23"/>
      <c r="P92" s="23">
        <v>1.5</v>
      </c>
      <c r="Q92" s="23"/>
      <c r="R92" s="23"/>
      <c r="S92" s="24">
        <f t="shared" si="23"/>
        <v>1.5</v>
      </c>
      <c r="T92" s="31">
        <f t="shared" si="24"/>
        <v>105.80000000000003</v>
      </c>
      <c r="U92" s="32"/>
      <c r="V92" s="8">
        <f t="shared" si="25"/>
        <v>0</v>
      </c>
      <c r="W92" s="6">
        <f t="shared" si="26"/>
        <v>0</v>
      </c>
    </row>
    <row r="93" spans="1:23" ht="12.75">
      <c r="A93" s="2">
        <v>38055</v>
      </c>
      <c r="B93" s="1" t="s">
        <v>74</v>
      </c>
      <c r="C93" s="1" t="s">
        <v>75</v>
      </c>
      <c r="D93" s="1" t="s">
        <v>81</v>
      </c>
      <c r="E93" s="4" t="s">
        <v>111</v>
      </c>
      <c r="F93" s="28">
        <v>2</v>
      </c>
      <c r="H93" s="21">
        <v>0.8</v>
      </c>
      <c r="P93" s="21">
        <v>0.8</v>
      </c>
      <c r="S93" s="21">
        <f t="shared" si="23"/>
        <v>0.8</v>
      </c>
      <c r="T93" s="22">
        <f t="shared" si="24"/>
        <v>106.60000000000002</v>
      </c>
      <c r="V93" s="8">
        <f t="shared" si="25"/>
        <v>0</v>
      </c>
      <c r="W93" s="6">
        <f t="shared" si="26"/>
        <v>0</v>
      </c>
    </row>
    <row r="94" spans="1:23" ht="12.75">
      <c r="A94" s="2">
        <v>38056</v>
      </c>
      <c r="B94" s="1" t="s">
        <v>74</v>
      </c>
      <c r="C94" s="1" t="s">
        <v>75</v>
      </c>
      <c r="D94" s="1" t="s">
        <v>81</v>
      </c>
      <c r="E94" s="1" t="s">
        <v>140</v>
      </c>
      <c r="F94" s="28">
        <v>1</v>
      </c>
      <c r="H94" s="21">
        <v>1.7</v>
      </c>
      <c r="O94" s="21">
        <v>1.7</v>
      </c>
      <c r="P94" s="21">
        <v>1.7</v>
      </c>
      <c r="S94" s="21">
        <f t="shared" si="23"/>
        <v>1.7</v>
      </c>
      <c r="T94" s="22">
        <f t="shared" si="24"/>
        <v>108.30000000000003</v>
      </c>
      <c r="V94" s="8">
        <f t="shared" si="25"/>
        <v>0</v>
      </c>
      <c r="W94" s="6">
        <f t="shared" si="26"/>
        <v>0</v>
      </c>
    </row>
    <row r="95" spans="1:23" ht="12.75">
      <c r="A95" s="2">
        <v>38056</v>
      </c>
      <c r="B95" s="1" t="s">
        <v>74</v>
      </c>
      <c r="C95" s="1" t="s">
        <v>75</v>
      </c>
      <c r="D95" s="1" t="s">
        <v>140</v>
      </c>
      <c r="E95" s="1" t="s">
        <v>111</v>
      </c>
      <c r="F95" s="28">
        <v>2</v>
      </c>
      <c r="H95" s="21">
        <v>2.4</v>
      </c>
      <c r="O95" s="21">
        <v>2.4</v>
      </c>
      <c r="P95" s="21">
        <v>2.4</v>
      </c>
      <c r="S95" s="21">
        <f t="shared" si="23"/>
        <v>2.4</v>
      </c>
      <c r="T95" s="22">
        <f t="shared" si="24"/>
        <v>110.70000000000003</v>
      </c>
      <c r="V95" s="8">
        <f t="shared" si="25"/>
        <v>0</v>
      </c>
      <c r="W95" s="6">
        <f t="shared" si="26"/>
        <v>0</v>
      </c>
    </row>
    <row r="96" spans="1:23" ht="12.75">
      <c r="A96" s="2">
        <v>38080</v>
      </c>
      <c r="B96" s="1" t="s">
        <v>74</v>
      </c>
      <c r="C96" s="1" t="s">
        <v>75</v>
      </c>
      <c r="D96" s="1" t="s">
        <v>81</v>
      </c>
      <c r="E96" s="1" t="s">
        <v>81</v>
      </c>
      <c r="F96" s="28">
        <v>1</v>
      </c>
      <c r="H96" s="21">
        <v>0.7</v>
      </c>
      <c r="P96" s="21">
        <v>0.7</v>
      </c>
      <c r="S96" s="21">
        <f t="shared" si="23"/>
        <v>0.7</v>
      </c>
      <c r="T96" s="22">
        <f t="shared" si="24"/>
        <v>111.40000000000003</v>
      </c>
      <c r="V96" s="8">
        <f t="shared" si="25"/>
        <v>0</v>
      </c>
      <c r="W96" s="6">
        <f t="shared" si="26"/>
        <v>0</v>
      </c>
    </row>
    <row r="97" spans="1:23" ht="12.75">
      <c r="A97" s="2">
        <v>38086</v>
      </c>
      <c r="B97" s="1" t="s">
        <v>74</v>
      </c>
      <c r="C97" s="1" t="s">
        <v>75</v>
      </c>
      <c r="D97" s="1" t="s">
        <v>81</v>
      </c>
      <c r="E97" s="1" t="s">
        <v>84</v>
      </c>
      <c r="F97" s="28">
        <v>2</v>
      </c>
      <c r="H97" s="21">
        <v>0.9</v>
      </c>
      <c r="P97" s="21">
        <v>0.9</v>
      </c>
      <c r="S97" s="21">
        <f t="shared" si="23"/>
        <v>0.9</v>
      </c>
      <c r="T97" s="22">
        <f t="shared" si="24"/>
        <v>112.30000000000004</v>
      </c>
      <c r="V97" s="8">
        <f t="shared" si="25"/>
        <v>0</v>
      </c>
      <c r="W97" s="6">
        <f t="shared" si="26"/>
        <v>0</v>
      </c>
    </row>
    <row r="98" spans="1:23" ht="12.75">
      <c r="A98" s="2">
        <v>38102</v>
      </c>
      <c r="B98" s="1" t="s">
        <v>74</v>
      </c>
      <c r="C98" s="1" t="s">
        <v>75</v>
      </c>
      <c r="D98" s="1" t="s">
        <v>81</v>
      </c>
      <c r="E98" s="4" t="s">
        <v>111</v>
      </c>
      <c r="F98" s="28">
        <v>2</v>
      </c>
      <c r="H98" s="21">
        <v>1</v>
      </c>
      <c r="P98" s="21">
        <v>1</v>
      </c>
      <c r="S98" s="21">
        <f t="shared" si="23"/>
        <v>1</v>
      </c>
      <c r="T98" s="22">
        <f t="shared" si="24"/>
        <v>113.30000000000004</v>
      </c>
      <c r="V98" s="8">
        <f t="shared" si="25"/>
        <v>0</v>
      </c>
      <c r="W98" s="6">
        <f t="shared" si="26"/>
        <v>0</v>
      </c>
    </row>
    <row r="99" spans="1:23" ht="12.75">
      <c r="A99" s="2">
        <v>38103</v>
      </c>
      <c r="B99" s="1" t="s">
        <v>74</v>
      </c>
      <c r="C99" s="1" t="s">
        <v>75</v>
      </c>
      <c r="D99" s="1" t="s">
        <v>81</v>
      </c>
      <c r="E99" s="1" t="s">
        <v>136</v>
      </c>
      <c r="F99" s="28">
        <v>1</v>
      </c>
      <c r="G99" s="28">
        <v>1</v>
      </c>
      <c r="H99" s="21">
        <v>1.5</v>
      </c>
      <c r="M99" s="21">
        <v>0.1</v>
      </c>
      <c r="O99" s="21">
        <v>1.5</v>
      </c>
      <c r="P99" s="21">
        <v>1.5</v>
      </c>
      <c r="S99" s="21">
        <f t="shared" si="23"/>
        <v>1.5</v>
      </c>
      <c r="T99" s="22">
        <f t="shared" si="24"/>
        <v>114.80000000000004</v>
      </c>
      <c r="V99" s="8">
        <f t="shared" si="25"/>
        <v>0</v>
      </c>
      <c r="W99" s="6">
        <f t="shared" si="26"/>
        <v>0</v>
      </c>
    </row>
    <row r="100" spans="1:23" ht="12.75">
      <c r="A100" s="2">
        <v>38104</v>
      </c>
      <c r="B100" s="1" t="s">
        <v>74</v>
      </c>
      <c r="C100" s="1" t="s">
        <v>75</v>
      </c>
      <c r="D100" s="1" t="s">
        <v>81</v>
      </c>
      <c r="E100" s="1" t="s">
        <v>112</v>
      </c>
      <c r="F100" s="28">
        <v>3</v>
      </c>
      <c r="H100" s="21">
        <v>1.1</v>
      </c>
      <c r="P100" s="21">
        <v>1.1</v>
      </c>
      <c r="S100" s="21">
        <f t="shared" si="23"/>
        <v>1.1</v>
      </c>
      <c r="T100" s="22">
        <f t="shared" si="24"/>
        <v>115.90000000000003</v>
      </c>
      <c r="V100" s="8">
        <f t="shared" si="25"/>
        <v>0</v>
      </c>
      <c r="W100" s="6">
        <f t="shared" si="26"/>
        <v>0</v>
      </c>
    </row>
    <row r="101" spans="1:23" ht="12.75">
      <c r="A101" s="2">
        <v>38109</v>
      </c>
      <c r="B101" s="1" t="s">
        <v>74</v>
      </c>
      <c r="C101" s="1" t="s">
        <v>75</v>
      </c>
      <c r="D101" s="1" t="s">
        <v>81</v>
      </c>
      <c r="E101" s="1" t="s">
        <v>122</v>
      </c>
      <c r="F101" s="28">
        <v>2</v>
      </c>
      <c r="H101" s="21">
        <v>0.9</v>
      </c>
      <c r="P101" s="21">
        <v>0.9</v>
      </c>
      <c r="S101" s="21">
        <f t="shared" si="23"/>
        <v>0.9</v>
      </c>
      <c r="T101" s="22">
        <f t="shared" si="24"/>
        <v>116.80000000000004</v>
      </c>
      <c r="V101" s="8">
        <f t="shared" si="25"/>
        <v>0</v>
      </c>
      <c r="W101" s="6">
        <f t="shared" si="26"/>
        <v>0</v>
      </c>
    </row>
    <row r="102" spans="1:23" ht="12.75">
      <c r="A102" s="5">
        <v>38116</v>
      </c>
      <c r="B102" s="3" t="s">
        <v>74</v>
      </c>
      <c r="C102" s="3" t="s">
        <v>75</v>
      </c>
      <c r="D102" s="3" t="s">
        <v>81</v>
      </c>
      <c r="E102" s="3" t="s">
        <v>111</v>
      </c>
      <c r="F102" s="29">
        <v>2</v>
      </c>
      <c r="G102" s="29"/>
      <c r="H102" s="23">
        <v>0.9</v>
      </c>
      <c r="I102" s="23"/>
      <c r="J102" s="23"/>
      <c r="K102" s="23"/>
      <c r="L102" s="23"/>
      <c r="M102" s="23"/>
      <c r="N102" s="23"/>
      <c r="O102" s="23"/>
      <c r="P102" s="23">
        <v>0.9</v>
      </c>
      <c r="Q102" s="23"/>
      <c r="R102" s="23"/>
      <c r="S102" s="24">
        <f t="shared" si="23"/>
        <v>0.9</v>
      </c>
      <c r="T102" s="31">
        <f t="shared" si="24"/>
        <v>117.70000000000005</v>
      </c>
      <c r="U102" s="32"/>
      <c r="V102" s="8">
        <f t="shared" si="25"/>
        <v>0</v>
      </c>
      <c r="W102" s="6">
        <f t="shared" si="26"/>
        <v>0</v>
      </c>
    </row>
    <row r="103" spans="1:23" ht="12.75">
      <c r="A103" s="2">
        <v>38127</v>
      </c>
      <c r="B103" s="1" t="s">
        <v>74</v>
      </c>
      <c r="C103" s="1" t="s">
        <v>75</v>
      </c>
      <c r="D103" s="1" t="s">
        <v>81</v>
      </c>
      <c r="E103" s="4" t="s">
        <v>100</v>
      </c>
      <c r="F103" s="28">
        <v>10</v>
      </c>
      <c r="H103" s="21">
        <v>1.2</v>
      </c>
      <c r="P103" s="21">
        <v>1.2</v>
      </c>
      <c r="S103" s="21">
        <f aca="true" t="shared" si="27" ref="S103:S132">H103+I103</f>
        <v>1.2</v>
      </c>
      <c r="T103" s="22">
        <f aca="true" t="shared" si="28" ref="T103:T132">T102+S103</f>
        <v>118.90000000000005</v>
      </c>
      <c r="V103" s="8">
        <f aca="true" t="shared" si="29" ref="V103:V132">R103+J103</f>
        <v>0</v>
      </c>
      <c r="W103" s="6">
        <f aca="true" t="shared" si="30" ref="W103:W132">W102+(V103*20)-X103</f>
        <v>0</v>
      </c>
    </row>
    <row r="104" spans="1:23" ht="12.75">
      <c r="A104" s="2">
        <v>38130</v>
      </c>
      <c r="B104" s="1" t="s">
        <v>74</v>
      </c>
      <c r="C104" s="1" t="s">
        <v>75</v>
      </c>
      <c r="D104" s="1" t="s">
        <v>81</v>
      </c>
      <c r="E104" s="1" t="s">
        <v>84</v>
      </c>
      <c r="F104" s="28">
        <v>2</v>
      </c>
      <c r="H104" s="21">
        <v>1</v>
      </c>
      <c r="P104" s="21">
        <v>1</v>
      </c>
      <c r="S104" s="21">
        <f t="shared" si="27"/>
        <v>1</v>
      </c>
      <c r="T104" s="22">
        <f t="shared" si="28"/>
        <v>119.90000000000005</v>
      </c>
      <c r="V104" s="8">
        <f t="shared" si="29"/>
        <v>0</v>
      </c>
      <c r="W104" s="6">
        <f t="shared" si="30"/>
        <v>0</v>
      </c>
    </row>
    <row r="105" spans="1:23" ht="12.75">
      <c r="A105" s="2">
        <v>38130</v>
      </c>
      <c r="B105" s="1" t="s">
        <v>74</v>
      </c>
      <c r="C105" s="1" t="s">
        <v>75</v>
      </c>
      <c r="D105" s="1" t="s">
        <v>81</v>
      </c>
      <c r="E105" s="1" t="s">
        <v>141</v>
      </c>
      <c r="F105" s="28">
        <v>3</v>
      </c>
      <c r="H105" s="21">
        <v>1.2</v>
      </c>
      <c r="P105" s="21">
        <v>1.2</v>
      </c>
      <c r="S105" s="21">
        <f t="shared" si="27"/>
        <v>1.2</v>
      </c>
      <c r="T105" s="22">
        <f t="shared" si="28"/>
        <v>121.10000000000005</v>
      </c>
      <c r="V105" s="8">
        <f t="shared" si="29"/>
        <v>0</v>
      </c>
      <c r="W105" s="6">
        <f t="shared" si="30"/>
        <v>0</v>
      </c>
    </row>
    <row r="106" spans="1:23" ht="12.75">
      <c r="A106" s="2">
        <v>38131</v>
      </c>
      <c r="B106" s="1" t="s">
        <v>74</v>
      </c>
      <c r="C106" s="1" t="s">
        <v>75</v>
      </c>
      <c r="D106" s="1" t="s">
        <v>81</v>
      </c>
      <c r="E106" s="1" t="s">
        <v>142</v>
      </c>
      <c r="F106" s="28">
        <v>2</v>
      </c>
      <c r="H106" s="21">
        <v>4.4</v>
      </c>
      <c r="P106" s="21">
        <v>4.4</v>
      </c>
      <c r="S106" s="21">
        <f t="shared" si="27"/>
        <v>4.4</v>
      </c>
      <c r="T106" s="22">
        <f t="shared" si="28"/>
        <v>125.50000000000006</v>
      </c>
      <c r="V106" s="8">
        <f t="shared" si="29"/>
        <v>0</v>
      </c>
      <c r="W106" s="6">
        <f t="shared" si="30"/>
        <v>0</v>
      </c>
    </row>
    <row r="107" spans="1:23" ht="12.75">
      <c r="A107" s="2">
        <v>38156</v>
      </c>
      <c r="B107" s="1" t="s">
        <v>74</v>
      </c>
      <c r="C107" s="1" t="s">
        <v>75</v>
      </c>
      <c r="D107" s="1" t="s">
        <v>81</v>
      </c>
      <c r="E107" s="1" t="s">
        <v>122</v>
      </c>
      <c r="F107" s="28">
        <v>2</v>
      </c>
      <c r="H107" s="21">
        <v>1</v>
      </c>
      <c r="P107" s="21">
        <v>1</v>
      </c>
      <c r="S107" s="21">
        <f t="shared" si="27"/>
        <v>1</v>
      </c>
      <c r="T107" s="22">
        <f t="shared" si="28"/>
        <v>126.50000000000006</v>
      </c>
      <c r="V107" s="8">
        <f t="shared" si="29"/>
        <v>0</v>
      </c>
      <c r="W107" s="6">
        <f t="shared" si="30"/>
        <v>0</v>
      </c>
    </row>
    <row r="108" spans="1:23" ht="12.75">
      <c r="A108" s="2">
        <v>38172</v>
      </c>
      <c r="B108" s="1" t="s">
        <v>74</v>
      </c>
      <c r="C108" s="1" t="s">
        <v>75</v>
      </c>
      <c r="D108" s="1" t="s">
        <v>81</v>
      </c>
      <c r="E108" s="4" t="s">
        <v>84</v>
      </c>
      <c r="F108" s="28">
        <v>2</v>
      </c>
      <c r="H108" s="21">
        <v>1</v>
      </c>
      <c r="P108" s="21">
        <v>1</v>
      </c>
      <c r="S108" s="21">
        <f t="shared" si="27"/>
        <v>1</v>
      </c>
      <c r="T108" s="22">
        <f t="shared" si="28"/>
        <v>127.50000000000006</v>
      </c>
      <c r="V108" s="8">
        <f t="shared" si="29"/>
        <v>0</v>
      </c>
      <c r="W108" s="6">
        <f t="shared" si="30"/>
        <v>0</v>
      </c>
    </row>
    <row r="109" spans="1:23" ht="12.75">
      <c r="A109" s="2">
        <v>38189</v>
      </c>
      <c r="B109" s="1" t="s">
        <v>74</v>
      </c>
      <c r="C109" s="1" t="s">
        <v>75</v>
      </c>
      <c r="D109" s="1" t="s">
        <v>81</v>
      </c>
      <c r="E109" s="1" t="s">
        <v>81</v>
      </c>
      <c r="F109" s="28">
        <v>1</v>
      </c>
      <c r="H109" s="21">
        <v>0.5</v>
      </c>
      <c r="P109" s="21">
        <v>0.5</v>
      </c>
      <c r="S109" s="21">
        <f t="shared" si="27"/>
        <v>0.5</v>
      </c>
      <c r="T109" s="22">
        <f t="shared" si="28"/>
        <v>128.00000000000006</v>
      </c>
      <c r="V109" s="8">
        <f t="shared" si="29"/>
        <v>0</v>
      </c>
      <c r="W109" s="6">
        <f t="shared" si="30"/>
        <v>0</v>
      </c>
    </row>
    <row r="110" spans="1:23" ht="12.75">
      <c r="A110" s="2">
        <v>38205</v>
      </c>
      <c r="B110" s="1" t="s">
        <v>74</v>
      </c>
      <c r="C110" s="1" t="s">
        <v>75</v>
      </c>
      <c r="D110" s="1" t="s">
        <v>81</v>
      </c>
      <c r="E110" s="1" t="s">
        <v>81</v>
      </c>
      <c r="F110" s="28">
        <v>1</v>
      </c>
      <c r="G110" s="28">
        <v>2</v>
      </c>
      <c r="H110" s="21">
        <v>0.8</v>
      </c>
      <c r="M110" s="21">
        <v>0.3</v>
      </c>
      <c r="P110" s="21">
        <v>0.8</v>
      </c>
      <c r="S110" s="21">
        <f t="shared" si="27"/>
        <v>0.8</v>
      </c>
      <c r="T110" s="22">
        <f t="shared" si="28"/>
        <v>128.80000000000007</v>
      </c>
      <c r="V110" s="8">
        <f t="shared" si="29"/>
        <v>0</v>
      </c>
      <c r="W110" s="6">
        <f t="shared" si="30"/>
        <v>0</v>
      </c>
    </row>
    <row r="111" spans="1:23" ht="12.75">
      <c r="A111" s="2">
        <v>38209</v>
      </c>
      <c r="B111" s="1" t="s">
        <v>74</v>
      </c>
      <c r="C111" s="1" t="s">
        <v>75</v>
      </c>
      <c r="D111" s="1" t="s">
        <v>81</v>
      </c>
      <c r="E111" s="1" t="s">
        <v>111</v>
      </c>
      <c r="F111" s="28">
        <v>2</v>
      </c>
      <c r="G111" s="28">
        <v>2</v>
      </c>
      <c r="H111" s="21">
        <v>1.8</v>
      </c>
      <c r="M111" s="21">
        <v>0.3</v>
      </c>
      <c r="P111" s="21">
        <v>1.8</v>
      </c>
      <c r="S111" s="21">
        <f t="shared" si="27"/>
        <v>1.8</v>
      </c>
      <c r="T111" s="22">
        <f t="shared" si="28"/>
        <v>130.60000000000008</v>
      </c>
      <c r="V111" s="8">
        <f t="shared" si="29"/>
        <v>0</v>
      </c>
      <c r="W111" s="6">
        <f t="shared" si="30"/>
        <v>0</v>
      </c>
    </row>
    <row r="112" spans="1:23" ht="12.75">
      <c r="A112" s="5">
        <v>38214</v>
      </c>
      <c r="B112" s="3" t="s">
        <v>74</v>
      </c>
      <c r="C112" s="3" t="s">
        <v>75</v>
      </c>
      <c r="D112" s="3" t="s">
        <v>81</v>
      </c>
      <c r="E112" s="3" t="s">
        <v>122</v>
      </c>
      <c r="F112" s="29">
        <v>2</v>
      </c>
      <c r="G112" s="29"/>
      <c r="H112" s="23">
        <v>1.1</v>
      </c>
      <c r="I112" s="23"/>
      <c r="J112" s="23"/>
      <c r="K112" s="23"/>
      <c r="L112" s="23"/>
      <c r="M112" s="23"/>
      <c r="N112" s="23"/>
      <c r="O112" s="23"/>
      <c r="P112" s="23">
        <v>1.1</v>
      </c>
      <c r="Q112" s="23"/>
      <c r="R112" s="23"/>
      <c r="S112" s="24">
        <f t="shared" si="27"/>
        <v>1.1</v>
      </c>
      <c r="T112" s="31">
        <f t="shared" si="28"/>
        <v>131.70000000000007</v>
      </c>
      <c r="U112" s="32"/>
      <c r="V112" s="8">
        <f t="shared" si="29"/>
        <v>0</v>
      </c>
      <c r="W112" s="6">
        <f t="shared" si="30"/>
        <v>0</v>
      </c>
    </row>
    <row r="113" spans="1:23" ht="12.75">
      <c r="A113" s="2">
        <v>38217</v>
      </c>
      <c r="B113" s="1" t="s">
        <v>74</v>
      </c>
      <c r="C113" s="1" t="s">
        <v>75</v>
      </c>
      <c r="D113" s="1" t="s">
        <v>81</v>
      </c>
      <c r="E113" s="4" t="s">
        <v>84</v>
      </c>
      <c r="F113" s="28">
        <v>1</v>
      </c>
      <c r="G113" s="28">
        <v>1</v>
      </c>
      <c r="H113" s="21">
        <v>2</v>
      </c>
      <c r="M113" s="21">
        <v>0.1</v>
      </c>
      <c r="P113" s="21">
        <v>2</v>
      </c>
      <c r="S113" s="21">
        <f t="shared" si="27"/>
        <v>2</v>
      </c>
      <c r="T113" s="22">
        <f t="shared" si="28"/>
        <v>133.70000000000007</v>
      </c>
      <c r="V113" s="8">
        <f t="shared" si="29"/>
        <v>0</v>
      </c>
      <c r="W113" s="6">
        <f t="shared" si="30"/>
        <v>0</v>
      </c>
    </row>
    <row r="114" spans="1:23" ht="12.75">
      <c r="A114" s="2">
        <v>38226</v>
      </c>
      <c r="B114" s="1" t="s">
        <v>74</v>
      </c>
      <c r="C114" s="1" t="s">
        <v>75</v>
      </c>
      <c r="D114" s="1" t="s">
        <v>81</v>
      </c>
      <c r="E114" s="1" t="s">
        <v>143</v>
      </c>
      <c r="F114" s="28">
        <v>2</v>
      </c>
      <c r="H114" s="21">
        <v>1.5</v>
      </c>
      <c r="O114" s="21">
        <v>1.5</v>
      </c>
      <c r="P114" s="21">
        <v>1.5</v>
      </c>
      <c r="S114" s="21">
        <f t="shared" si="27"/>
        <v>1.5</v>
      </c>
      <c r="T114" s="22">
        <f t="shared" si="28"/>
        <v>135.20000000000007</v>
      </c>
      <c r="V114" s="8">
        <f t="shared" si="29"/>
        <v>0</v>
      </c>
      <c r="W114" s="6">
        <f t="shared" si="30"/>
        <v>0</v>
      </c>
    </row>
    <row r="115" spans="1:23" ht="12.75">
      <c r="A115" s="2">
        <v>38255</v>
      </c>
      <c r="B115" s="1" t="s">
        <v>74</v>
      </c>
      <c r="C115" s="1" t="s">
        <v>75</v>
      </c>
      <c r="D115" s="1" t="s">
        <v>144</v>
      </c>
      <c r="E115" s="1" t="s">
        <v>81</v>
      </c>
      <c r="F115" s="28">
        <v>1</v>
      </c>
      <c r="H115" s="21">
        <v>1.3</v>
      </c>
      <c r="O115" s="21">
        <v>1.3</v>
      </c>
      <c r="P115" s="21">
        <v>1.3</v>
      </c>
      <c r="S115" s="21">
        <f t="shared" si="27"/>
        <v>1.3</v>
      </c>
      <c r="T115" s="22">
        <f t="shared" si="28"/>
        <v>136.50000000000009</v>
      </c>
      <c r="V115" s="8">
        <f t="shared" si="29"/>
        <v>0</v>
      </c>
      <c r="W115" s="6">
        <f t="shared" si="30"/>
        <v>0</v>
      </c>
    </row>
    <row r="116" spans="1:23" ht="12.75">
      <c r="A116" s="2">
        <v>38260</v>
      </c>
      <c r="B116" s="1" t="s">
        <v>74</v>
      </c>
      <c r="C116" s="1" t="s">
        <v>75</v>
      </c>
      <c r="D116" s="1" t="s">
        <v>81</v>
      </c>
      <c r="E116" s="1" t="s">
        <v>145</v>
      </c>
      <c r="F116" s="28">
        <v>3</v>
      </c>
      <c r="H116" s="21">
        <v>1.9</v>
      </c>
      <c r="O116" s="21">
        <v>1.9</v>
      </c>
      <c r="P116" s="21">
        <v>1.9</v>
      </c>
      <c r="S116" s="21">
        <f t="shared" si="27"/>
        <v>1.9</v>
      </c>
      <c r="T116" s="22">
        <f t="shared" si="28"/>
        <v>138.4000000000001</v>
      </c>
      <c r="V116" s="8">
        <f t="shared" si="29"/>
        <v>0</v>
      </c>
      <c r="W116" s="6">
        <f t="shared" si="30"/>
        <v>0</v>
      </c>
    </row>
    <row r="117" spans="1:23" ht="12.75">
      <c r="A117" s="2">
        <v>38277</v>
      </c>
      <c r="B117" s="1" t="s">
        <v>74</v>
      </c>
      <c r="C117" s="1" t="s">
        <v>75</v>
      </c>
      <c r="D117" s="1" t="s">
        <v>81</v>
      </c>
      <c r="E117" s="1" t="s">
        <v>84</v>
      </c>
      <c r="F117" s="28">
        <v>2</v>
      </c>
      <c r="H117" s="21">
        <v>0.9</v>
      </c>
      <c r="P117" s="21">
        <v>0.9</v>
      </c>
      <c r="S117" s="21">
        <f t="shared" si="27"/>
        <v>0.9</v>
      </c>
      <c r="T117" s="22">
        <f t="shared" si="28"/>
        <v>139.3000000000001</v>
      </c>
      <c r="V117" s="8">
        <f t="shared" si="29"/>
        <v>0</v>
      </c>
      <c r="W117" s="6">
        <f t="shared" si="30"/>
        <v>0</v>
      </c>
    </row>
    <row r="118" spans="1:23" ht="12.75">
      <c r="A118" s="2">
        <v>38290</v>
      </c>
      <c r="B118" s="1" t="s">
        <v>74</v>
      </c>
      <c r="C118" s="1" t="s">
        <v>75</v>
      </c>
      <c r="D118" s="1" t="s">
        <v>81</v>
      </c>
      <c r="E118" s="4" t="s">
        <v>117</v>
      </c>
      <c r="F118" s="28">
        <v>2</v>
      </c>
      <c r="H118" s="21">
        <v>1.2</v>
      </c>
      <c r="O118" s="21">
        <v>1.2</v>
      </c>
      <c r="P118" s="21">
        <v>1.2</v>
      </c>
      <c r="S118" s="21">
        <f t="shared" si="27"/>
        <v>1.2</v>
      </c>
      <c r="T118" s="22">
        <f t="shared" si="28"/>
        <v>140.50000000000009</v>
      </c>
      <c r="V118" s="8">
        <f t="shared" si="29"/>
        <v>0</v>
      </c>
      <c r="W118" s="6">
        <f t="shared" si="30"/>
        <v>0</v>
      </c>
    </row>
    <row r="119" spans="1:23" ht="12.75">
      <c r="A119" s="2">
        <v>38296</v>
      </c>
      <c r="B119" s="1" t="s">
        <v>74</v>
      </c>
      <c r="C119" s="1" t="s">
        <v>75</v>
      </c>
      <c r="D119" s="1" t="s">
        <v>81</v>
      </c>
      <c r="E119" s="1" t="s">
        <v>81</v>
      </c>
      <c r="F119" s="28">
        <v>4</v>
      </c>
      <c r="H119" s="21">
        <v>1</v>
      </c>
      <c r="P119" s="21">
        <v>1</v>
      </c>
      <c r="S119" s="21">
        <f t="shared" si="27"/>
        <v>1</v>
      </c>
      <c r="T119" s="22">
        <f t="shared" si="28"/>
        <v>141.50000000000009</v>
      </c>
      <c r="V119" s="8">
        <f t="shared" si="29"/>
        <v>0</v>
      </c>
      <c r="W119" s="6">
        <f t="shared" si="30"/>
        <v>0</v>
      </c>
    </row>
    <row r="120" spans="1:23" ht="12.75">
      <c r="A120" s="2">
        <v>38298</v>
      </c>
      <c r="B120" s="1" t="s">
        <v>74</v>
      </c>
      <c r="C120" s="1" t="s">
        <v>75</v>
      </c>
      <c r="D120" s="1" t="s">
        <v>81</v>
      </c>
      <c r="E120" s="1" t="s">
        <v>136</v>
      </c>
      <c r="F120" s="28">
        <v>2</v>
      </c>
      <c r="H120" s="21">
        <v>1.3</v>
      </c>
      <c r="O120" s="21">
        <v>1.3</v>
      </c>
      <c r="P120" s="21">
        <v>1.3</v>
      </c>
      <c r="S120" s="21">
        <f t="shared" si="27"/>
        <v>1.3</v>
      </c>
      <c r="T120" s="22">
        <f t="shared" si="28"/>
        <v>142.8000000000001</v>
      </c>
      <c r="V120" s="8">
        <f t="shared" si="29"/>
        <v>0</v>
      </c>
      <c r="W120" s="6">
        <f t="shared" si="30"/>
        <v>0</v>
      </c>
    </row>
    <row r="121" spans="1:23" ht="12.75">
      <c r="A121" s="2">
        <v>38298</v>
      </c>
      <c r="B121" s="1" t="s">
        <v>74</v>
      </c>
      <c r="C121" s="1" t="s">
        <v>75</v>
      </c>
      <c r="D121" s="1" t="s">
        <v>81</v>
      </c>
      <c r="E121" s="1" t="s">
        <v>138</v>
      </c>
      <c r="F121" s="28">
        <v>3</v>
      </c>
      <c r="H121" s="21">
        <v>1.3</v>
      </c>
      <c r="P121" s="21">
        <v>1.3</v>
      </c>
      <c r="S121" s="21">
        <f t="shared" si="27"/>
        <v>1.3</v>
      </c>
      <c r="T121" s="22">
        <f t="shared" si="28"/>
        <v>144.1000000000001</v>
      </c>
      <c r="V121" s="8">
        <f t="shared" si="29"/>
        <v>0</v>
      </c>
      <c r="W121" s="6">
        <f t="shared" si="30"/>
        <v>0</v>
      </c>
    </row>
    <row r="122" spans="1:23" ht="12.75">
      <c r="A122" s="5">
        <v>38298</v>
      </c>
      <c r="B122" s="3" t="s">
        <v>74</v>
      </c>
      <c r="C122" s="3" t="s">
        <v>75</v>
      </c>
      <c r="D122" s="3" t="s">
        <v>81</v>
      </c>
      <c r="E122" s="3" t="s">
        <v>136</v>
      </c>
      <c r="F122" s="29">
        <v>2</v>
      </c>
      <c r="G122" s="29"/>
      <c r="H122" s="23">
        <v>1.3</v>
      </c>
      <c r="I122" s="23"/>
      <c r="J122" s="23"/>
      <c r="K122" s="23"/>
      <c r="L122" s="23"/>
      <c r="M122" s="23"/>
      <c r="N122" s="23"/>
      <c r="O122" s="23">
        <v>1.3</v>
      </c>
      <c r="P122" s="23">
        <v>1.3</v>
      </c>
      <c r="Q122" s="23"/>
      <c r="R122" s="23"/>
      <c r="S122" s="24">
        <f t="shared" si="27"/>
        <v>1.3</v>
      </c>
      <c r="T122" s="31">
        <f t="shared" si="28"/>
        <v>145.40000000000012</v>
      </c>
      <c r="U122" s="32"/>
      <c r="V122" s="8">
        <f t="shared" si="29"/>
        <v>0</v>
      </c>
      <c r="W122" s="6">
        <f t="shared" si="30"/>
        <v>0</v>
      </c>
    </row>
    <row r="123" spans="1:23" ht="12.75">
      <c r="A123" s="2">
        <v>38308</v>
      </c>
      <c r="B123" s="1" t="s">
        <v>74</v>
      </c>
      <c r="C123" s="1" t="s">
        <v>75</v>
      </c>
      <c r="D123" s="1" t="s">
        <v>81</v>
      </c>
      <c r="E123" s="4" t="s">
        <v>81</v>
      </c>
      <c r="F123" s="28">
        <v>1</v>
      </c>
      <c r="H123" s="21">
        <v>0.5</v>
      </c>
      <c r="P123" s="21">
        <v>0.5</v>
      </c>
      <c r="S123" s="21">
        <f t="shared" si="27"/>
        <v>0.5</v>
      </c>
      <c r="T123" s="22">
        <f t="shared" si="28"/>
        <v>145.90000000000012</v>
      </c>
      <c r="V123" s="8">
        <f t="shared" si="29"/>
        <v>0</v>
      </c>
      <c r="W123" s="6">
        <f t="shared" si="30"/>
        <v>0</v>
      </c>
    </row>
    <row r="124" spans="1:23" ht="12.75">
      <c r="A124" s="2">
        <v>38317</v>
      </c>
      <c r="B124" s="1" t="s">
        <v>74</v>
      </c>
      <c r="C124" s="1" t="s">
        <v>75</v>
      </c>
      <c r="D124" s="1" t="s">
        <v>81</v>
      </c>
      <c r="E124" s="1" t="s">
        <v>146</v>
      </c>
      <c r="F124" s="28">
        <v>2</v>
      </c>
      <c r="H124" s="21">
        <v>2</v>
      </c>
      <c r="O124" s="21">
        <v>2</v>
      </c>
      <c r="P124" s="21">
        <v>2</v>
      </c>
      <c r="S124" s="21">
        <f t="shared" si="27"/>
        <v>2</v>
      </c>
      <c r="T124" s="22">
        <f t="shared" si="28"/>
        <v>147.90000000000012</v>
      </c>
      <c r="V124" s="8">
        <f t="shared" si="29"/>
        <v>0</v>
      </c>
      <c r="W124" s="6">
        <f t="shared" si="30"/>
        <v>0</v>
      </c>
    </row>
    <row r="125" spans="1:23" ht="12.75">
      <c r="A125" s="2">
        <v>38317</v>
      </c>
      <c r="B125" s="1" t="s">
        <v>74</v>
      </c>
      <c r="C125" s="1" t="s">
        <v>75</v>
      </c>
      <c r="D125" s="1" t="s">
        <v>81</v>
      </c>
      <c r="E125" s="1" t="s">
        <v>81</v>
      </c>
      <c r="F125" s="28">
        <v>1</v>
      </c>
      <c r="H125" s="21">
        <v>2.5</v>
      </c>
      <c r="O125" s="21">
        <v>2.5</v>
      </c>
      <c r="P125" s="21">
        <v>2.5</v>
      </c>
      <c r="S125" s="21">
        <f t="shared" si="27"/>
        <v>2.5</v>
      </c>
      <c r="T125" s="22">
        <f t="shared" si="28"/>
        <v>150.40000000000012</v>
      </c>
      <c r="V125" s="8">
        <f t="shared" si="29"/>
        <v>0</v>
      </c>
      <c r="W125" s="6">
        <f t="shared" si="30"/>
        <v>0</v>
      </c>
    </row>
    <row r="126" spans="1:23" ht="12.75">
      <c r="A126" s="2">
        <v>38342</v>
      </c>
      <c r="B126" s="1" t="s">
        <v>74</v>
      </c>
      <c r="C126" s="1" t="s">
        <v>75</v>
      </c>
      <c r="D126" s="1" t="s">
        <v>81</v>
      </c>
      <c r="E126" s="1" t="s">
        <v>81</v>
      </c>
      <c r="F126" s="28">
        <v>1</v>
      </c>
      <c r="H126" s="21">
        <v>0.7</v>
      </c>
      <c r="P126" s="21">
        <v>0.7</v>
      </c>
      <c r="S126" s="21">
        <f t="shared" si="27"/>
        <v>0.7</v>
      </c>
      <c r="T126" s="22">
        <f t="shared" si="28"/>
        <v>151.1000000000001</v>
      </c>
      <c r="V126" s="8">
        <f t="shared" si="29"/>
        <v>0</v>
      </c>
      <c r="W126" s="6">
        <f t="shared" si="30"/>
        <v>0</v>
      </c>
    </row>
    <row r="127" spans="1:23" ht="12.75">
      <c r="A127" s="2">
        <v>38347</v>
      </c>
      <c r="B127" s="1" t="s">
        <v>74</v>
      </c>
      <c r="C127" s="1" t="s">
        <v>75</v>
      </c>
      <c r="D127" s="1" t="s">
        <v>81</v>
      </c>
      <c r="E127" s="1" t="s">
        <v>122</v>
      </c>
      <c r="F127" s="28">
        <v>2</v>
      </c>
      <c r="H127" s="21">
        <v>1.5</v>
      </c>
      <c r="P127" s="21">
        <v>1.5</v>
      </c>
      <c r="S127" s="21">
        <f t="shared" si="27"/>
        <v>1.5</v>
      </c>
      <c r="T127" s="22">
        <f t="shared" si="28"/>
        <v>152.6000000000001</v>
      </c>
      <c r="V127" s="8">
        <f t="shared" si="29"/>
        <v>0</v>
      </c>
      <c r="W127" s="6">
        <f t="shared" si="30"/>
        <v>0</v>
      </c>
    </row>
    <row r="128" spans="1:23" ht="12.75">
      <c r="A128" s="2">
        <v>38352</v>
      </c>
      <c r="B128" s="1" t="s">
        <v>74</v>
      </c>
      <c r="C128" s="1" t="s">
        <v>75</v>
      </c>
      <c r="D128" s="1" t="s">
        <v>81</v>
      </c>
      <c r="E128" s="4" t="s">
        <v>81</v>
      </c>
      <c r="F128" s="28">
        <v>1</v>
      </c>
      <c r="H128" s="21">
        <v>0.6</v>
      </c>
      <c r="P128" s="21">
        <v>0.6</v>
      </c>
      <c r="S128" s="21">
        <f t="shared" si="27"/>
        <v>0.6</v>
      </c>
      <c r="T128" s="22">
        <f t="shared" si="28"/>
        <v>153.2000000000001</v>
      </c>
      <c r="V128" s="8">
        <f t="shared" si="29"/>
        <v>0</v>
      </c>
      <c r="W128" s="6">
        <f t="shared" si="30"/>
        <v>0</v>
      </c>
    </row>
    <row r="129" spans="1:23" ht="12.75">
      <c r="A129" s="2">
        <v>38353</v>
      </c>
      <c r="B129" s="1" t="s">
        <v>74</v>
      </c>
      <c r="C129" s="1" t="s">
        <v>75</v>
      </c>
      <c r="D129" s="1" t="s">
        <v>81</v>
      </c>
      <c r="E129" s="1" t="s">
        <v>81</v>
      </c>
      <c r="F129" s="28">
        <v>1</v>
      </c>
      <c r="H129" s="21">
        <v>0.5</v>
      </c>
      <c r="P129" s="21">
        <v>0.5</v>
      </c>
      <c r="S129" s="21">
        <f t="shared" si="27"/>
        <v>0.5</v>
      </c>
      <c r="T129" s="22">
        <f t="shared" si="28"/>
        <v>153.7000000000001</v>
      </c>
      <c r="V129" s="8">
        <f t="shared" si="29"/>
        <v>0</v>
      </c>
      <c r="W129" s="6">
        <f t="shared" si="30"/>
        <v>0</v>
      </c>
    </row>
    <row r="130" spans="1:23" ht="12.75">
      <c r="A130" s="2">
        <v>38358</v>
      </c>
      <c r="B130" s="1" t="s">
        <v>74</v>
      </c>
      <c r="C130" s="1" t="s">
        <v>75</v>
      </c>
      <c r="D130" s="1" t="s">
        <v>81</v>
      </c>
      <c r="E130" s="1" t="s">
        <v>84</v>
      </c>
      <c r="F130" s="28">
        <v>2</v>
      </c>
      <c r="H130" s="21">
        <v>0.9</v>
      </c>
      <c r="P130" s="21">
        <v>0.9</v>
      </c>
      <c r="S130" s="21">
        <f t="shared" si="27"/>
        <v>0.9</v>
      </c>
      <c r="T130" s="22">
        <f t="shared" si="28"/>
        <v>154.6000000000001</v>
      </c>
      <c r="V130" s="8">
        <f t="shared" si="29"/>
        <v>0</v>
      </c>
      <c r="W130" s="6">
        <f t="shared" si="30"/>
        <v>0</v>
      </c>
    </row>
    <row r="131" spans="1:23" ht="12.75">
      <c r="A131" s="2">
        <v>38365</v>
      </c>
      <c r="B131" s="1" t="s">
        <v>74</v>
      </c>
      <c r="C131" s="1" t="s">
        <v>75</v>
      </c>
      <c r="D131" s="1" t="s">
        <v>81</v>
      </c>
      <c r="E131" s="1" t="s">
        <v>81</v>
      </c>
      <c r="F131" s="28">
        <v>3</v>
      </c>
      <c r="H131" s="21">
        <v>0.9</v>
      </c>
      <c r="M131" s="21">
        <v>0.9</v>
      </c>
      <c r="P131" s="21">
        <v>0.9</v>
      </c>
      <c r="S131" s="21">
        <f t="shared" si="27"/>
        <v>0.9</v>
      </c>
      <c r="T131" s="22">
        <f t="shared" si="28"/>
        <v>155.5000000000001</v>
      </c>
      <c r="V131" s="8">
        <f t="shared" si="29"/>
        <v>0</v>
      </c>
      <c r="W131" s="6">
        <f t="shared" si="30"/>
        <v>0</v>
      </c>
    </row>
    <row r="132" spans="1:23" ht="12.75">
      <c r="A132" s="5">
        <v>38368</v>
      </c>
      <c r="B132" s="3" t="s">
        <v>74</v>
      </c>
      <c r="C132" s="3" t="s">
        <v>75</v>
      </c>
      <c r="D132" s="3" t="s">
        <v>81</v>
      </c>
      <c r="E132" s="3" t="s">
        <v>136</v>
      </c>
      <c r="F132" s="29">
        <v>2</v>
      </c>
      <c r="G132" s="29"/>
      <c r="H132" s="23">
        <v>1.3</v>
      </c>
      <c r="I132" s="23"/>
      <c r="J132" s="23"/>
      <c r="K132" s="23"/>
      <c r="L132" s="23"/>
      <c r="M132" s="23"/>
      <c r="N132" s="23"/>
      <c r="O132" s="23">
        <v>1.3</v>
      </c>
      <c r="P132" s="23">
        <v>1.3</v>
      </c>
      <c r="Q132" s="23"/>
      <c r="R132" s="23"/>
      <c r="S132" s="24">
        <f t="shared" si="27"/>
        <v>1.3</v>
      </c>
      <c r="T132" s="31">
        <f t="shared" si="28"/>
        <v>156.80000000000013</v>
      </c>
      <c r="U132" s="32"/>
      <c r="V132" s="8">
        <f t="shared" si="29"/>
        <v>0</v>
      </c>
      <c r="W132" s="6">
        <f t="shared" si="30"/>
        <v>0</v>
      </c>
    </row>
    <row r="133" spans="1:23" ht="12.75">
      <c r="A133" s="2">
        <v>38386</v>
      </c>
      <c r="B133" s="1" t="s">
        <v>74</v>
      </c>
      <c r="C133" s="1" t="s">
        <v>75</v>
      </c>
      <c r="D133" s="1" t="s">
        <v>81</v>
      </c>
      <c r="E133" s="4" t="s">
        <v>111</v>
      </c>
      <c r="F133" s="28">
        <v>2</v>
      </c>
      <c r="H133" s="21">
        <v>0.9</v>
      </c>
      <c r="P133" s="21">
        <v>0.9</v>
      </c>
      <c r="S133" s="21">
        <f aca="true" t="shared" si="31" ref="S133:S172">H133+I133</f>
        <v>0.9</v>
      </c>
      <c r="T133" s="22">
        <f aca="true" t="shared" si="32" ref="T133:T172">T132+S133</f>
        <v>157.70000000000013</v>
      </c>
      <c r="V133" s="8">
        <f aca="true" t="shared" si="33" ref="V133:V172">R133+J133</f>
        <v>0</v>
      </c>
      <c r="W133" s="6">
        <f aca="true" t="shared" si="34" ref="W133:W172">W132+(V133*20)-X133</f>
        <v>0</v>
      </c>
    </row>
    <row r="134" spans="1:23" ht="12.75">
      <c r="A134" s="2">
        <v>38396</v>
      </c>
      <c r="B134" s="1" t="s">
        <v>74</v>
      </c>
      <c r="C134" s="1" t="s">
        <v>75</v>
      </c>
      <c r="D134" s="1" t="s">
        <v>81</v>
      </c>
      <c r="E134" s="1" t="s">
        <v>100</v>
      </c>
      <c r="F134" s="28">
        <v>2</v>
      </c>
      <c r="H134" s="21">
        <v>0.4</v>
      </c>
      <c r="P134" s="21">
        <v>0.4</v>
      </c>
      <c r="S134" s="21">
        <f t="shared" si="31"/>
        <v>0.4</v>
      </c>
      <c r="T134" s="22">
        <f t="shared" si="32"/>
        <v>158.10000000000014</v>
      </c>
      <c r="V134" s="8">
        <f t="shared" si="33"/>
        <v>0</v>
      </c>
      <c r="W134" s="6">
        <f t="shared" si="34"/>
        <v>0</v>
      </c>
    </row>
    <row r="135" spans="1:23" ht="12.75">
      <c r="A135" s="2">
        <v>38411</v>
      </c>
      <c r="B135" s="1" t="s">
        <v>74</v>
      </c>
      <c r="C135" s="1" t="s">
        <v>75</v>
      </c>
      <c r="D135" s="1" t="s">
        <v>81</v>
      </c>
      <c r="E135" s="1" t="s">
        <v>84</v>
      </c>
      <c r="F135" s="28">
        <v>2</v>
      </c>
      <c r="H135" s="21">
        <v>1.3</v>
      </c>
      <c r="P135" s="21">
        <v>1.3</v>
      </c>
      <c r="S135" s="21">
        <f t="shared" si="31"/>
        <v>1.3</v>
      </c>
      <c r="T135" s="22">
        <f t="shared" si="32"/>
        <v>159.40000000000015</v>
      </c>
      <c r="V135" s="8">
        <f t="shared" si="33"/>
        <v>0</v>
      </c>
      <c r="W135" s="6">
        <f t="shared" si="34"/>
        <v>0</v>
      </c>
    </row>
    <row r="136" spans="1:23" ht="12.75">
      <c r="A136" s="2">
        <v>38418</v>
      </c>
      <c r="B136" s="1" t="s">
        <v>74</v>
      </c>
      <c r="C136" s="1" t="s">
        <v>75</v>
      </c>
      <c r="D136" s="1" t="s">
        <v>81</v>
      </c>
      <c r="E136" s="1" t="s">
        <v>111</v>
      </c>
      <c r="F136" s="28">
        <v>2</v>
      </c>
      <c r="H136" s="21">
        <v>0.9</v>
      </c>
      <c r="P136" s="21">
        <v>0.9</v>
      </c>
      <c r="S136" s="21">
        <f t="shared" si="31"/>
        <v>0.9</v>
      </c>
      <c r="T136" s="22">
        <f t="shared" si="32"/>
        <v>160.30000000000015</v>
      </c>
      <c r="V136" s="8">
        <f t="shared" si="33"/>
        <v>0</v>
      </c>
      <c r="W136" s="6">
        <f t="shared" si="34"/>
        <v>0</v>
      </c>
    </row>
    <row r="137" spans="1:23" ht="12.75">
      <c r="A137" s="2">
        <v>38430</v>
      </c>
      <c r="B137" s="1" t="s">
        <v>74</v>
      </c>
      <c r="C137" s="1" t="s">
        <v>75</v>
      </c>
      <c r="D137" s="1" t="s">
        <v>81</v>
      </c>
      <c r="E137" s="1" t="s">
        <v>81</v>
      </c>
      <c r="F137" s="28">
        <v>4</v>
      </c>
      <c r="H137" s="21">
        <v>0.8</v>
      </c>
      <c r="P137" s="21">
        <v>0.8</v>
      </c>
      <c r="S137" s="21">
        <f t="shared" si="31"/>
        <v>0.8</v>
      </c>
      <c r="T137" s="22">
        <f t="shared" si="32"/>
        <v>161.10000000000016</v>
      </c>
      <c r="V137" s="8">
        <f t="shared" si="33"/>
        <v>0</v>
      </c>
      <c r="W137" s="6">
        <f t="shared" si="34"/>
        <v>0</v>
      </c>
    </row>
    <row r="138" spans="1:23" ht="12.75">
      <c r="A138" s="2">
        <v>38444</v>
      </c>
      <c r="B138" s="1" t="s">
        <v>74</v>
      </c>
      <c r="C138" s="1" t="s">
        <v>75</v>
      </c>
      <c r="D138" s="1" t="s">
        <v>81</v>
      </c>
      <c r="E138" s="4" t="s">
        <v>147</v>
      </c>
      <c r="F138" s="28">
        <v>3</v>
      </c>
      <c r="H138" s="21">
        <v>1.6</v>
      </c>
      <c r="P138" s="21">
        <v>1.6</v>
      </c>
      <c r="S138" s="21">
        <f t="shared" si="31"/>
        <v>1.6</v>
      </c>
      <c r="T138" s="22">
        <f t="shared" si="32"/>
        <v>162.70000000000016</v>
      </c>
      <c r="V138" s="8">
        <f t="shared" si="33"/>
        <v>0</v>
      </c>
      <c r="W138" s="6">
        <f t="shared" si="34"/>
        <v>0</v>
      </c>
    </row>
    <row r="139" spans="1:23" ht="12.75">
      <c r="A139" s="2">
        <v>38454</v>
      </c>
      <c r="B139" s="1" t="s">
        <v>74</v>
      </c>
      <c r="C139" s="1" t="s">
        <v>75</v>
      </c>
      <c r="D139" s="1" t="s">
        <v>81</v>
      </c>
      <c r="E139" s="1" t="s">
        <v>84</v>
      </c>
      <c r="F139" s="28">
        <v>2</v>
      </c>
      <c r="H139" s="21">
        <v>1</v>
      </c>
      <c r="P139" s="21">
        <v>1</v>
      </c>
      <c r="S139" s="21">
        <f t="shared" si="31"/>
        <v>1</v>
      </c>
      <c r="T139" s="22">
        <f t="shared" si="32"/>
        <v>163.70000000000016</v>
      </c>
      <c r="V139" s="8">
        <f t="shared" si="33"/>
        <v>0</v>
      </c>
      <c r="W139" s="6">
        <f t="shared" si="34"/>
        <v>0</v>
      </c>
    </row>
    <row r="140" spans="1:23" ht="12.75">
      <c r="A140" s="2">
        <v>38465</v>
      </c>
      <c r="B140" s="1" t="s">
        <v>74</v>
      </c>
      <c r="C140" s="1" t="s">
        <v>75</v>
      </c>
      <c r="D140" s="1" t="s">
        <v>81</v>
      </c>
      <c r="E140" s="1" t="s">
        <v>111</v>
      </c>
      <c r="F140" s="28">
        <v>2</v>
      </c>
      <c r="H140" s="21">
        <v>1.2</v>
      </c>
      <c r="P140" s="21">
        <v>1.2</v>
      </c>
      <c r="S140" s="21">
        <f t="shared" si="31"/>
        <v>1.2</v>
      </c>
      <c r="T140" s="22">
        <f t="shared" si="32"/>
        <v>164.90000000000015</v>
      </c>
      <c r="V140" s="8">
        <f t="shared" si="33"/>
        <v>0</v>
      </c>
      <c r="W140" s="6">
        <f t="shared" si="34"/>
        <v>0</v>
      </c>
    </row>
    <row r="141" spans="1:23" ht="12.75">
      <c r="A141" s="2">
        <v>38473</v>
      </c>
      <c r="B141" s="1" t="s">
        <v>74</v>
      </c>
      <c r="C141" s="1" t="s">
        <v>75</v>
      </c>
      <c r="D141" s="1" t="s">
        <v>81</v>
      </c>
      <c r="E141" s="1" t="s">
        <v>100</v>
      </c>
      <c r="F141" s="28">
        <v>2</v>
      </c>
      <c r="H141" s="21">
        <v>0.4</v>
      </c>
      <c r="P141" s="21">
        <v>0.4</v>
      </c>
      <c r="S141" s="21">
        <f t="shared" si="31"/>
        <v>0.4</v>
      </c>
      <c r="T141" s="22">
        <f t="shared" si="32"/>
        <v>165.30000000000015</v>
      </c>
      <c r="V141" s="8">
        <f t="shared" si="33"/>
        <v>0</v>
      </c>
      <c r="W141" s="6">
        <f t="shared" si="34"/>
        <v>0</v>
      </c>
    </row>
    <row r="142" spans="1:23" ht="12.75">
      <c r="A142" s="5">
        <v>38479</v>
      </c>
      <c r="B142" s="3" t="s">
        <v>74</v>
      </c>
      <c r="C142" s="3" t="s">
        <v>75</v>
      </c>
      <c r="D142" s="3" t="s">
        <v>81</v>
      </c>
      <c r="E142" s="3" t="s">
        <v>136</v>
      </c>
      <c r="F142" s="29">
        <v>2</v>
      </c>
      <c r="G142" s="29"/>
      <c r="H142" s="23">
        <v>1.3</v>
      </c>
      <c r="I142" s="23"/>
      <c r="J142" s="23"/>
      <c r="K142" s="23"/>
      <c r="L142" s="23"/>
      <c r="M142" s="23"/>
      <c r="N142" s="23"/>
      <c r="O142" s="23">
        <v>1.3</v>
      </c>
      <c r="P142" s="23">
        <v>1.3</v>
      </c>
      <c r="Q142" s="23"/>
      <c r="R142" s="23"/>
      <c r="S142" s="24">
        <f t="shared" si="31"/>
        <v>1.3</v>
      </c>
      <c r="T142" s="31">
        <f t="shared" si="32"/>
        <v>166.60000000000016</v>
      </c>
      <c r="U142" s="32"/>
      <c r="V142" s="8">
        <f t="shared" si="33"/>
        <v>0</v>
      </c>
      <c r="W142" s="6">
        <f t="shared" si="34"/>
        <v>0</v>
      </c>
    </row>
    <row r="143" spans="1:23" ht="12.75">
      <c r="A143" s="2">
        <v>38487</v>
      </c>
      <c r="B143" s="1" t="s">
        <v>74</v>
      </c>
      <c r="C143" s="1" t="s">
        <v>75</v>
      </c>
      <c r="D143" s="1" t="s">
        <v>81</v>
      </c>
      <c r="E143" s="4" t="s">
        <v>147</v>
      </c>
      <c r="F143" s="28">
        <v>3</v>
      </c>
      <c r="H143" s="21">
        <v>1.8</v>
      </c>
      <c r="P143" s="21">
        <v>1.8</v>
      </c>
      <c r="S143" s="21">
        <f t="shared" si="31"/>
        <v>1.8</v>
      </c>
      <c r="T143" s="22">
        <f t="shared" si="32"/>
        <v>168.40000000000018</v>
      </c>
      <c r="V143" s="8">
        <f t="shared" si="33"/>
        <v>0</v>
      </c>
      <c r="W143" s="6">
        <f t="shared" si="34"/>
        <v>0</v>
      </c>
    </row>
    <row r="144" spans="1:23" ht="12.75">
      <c r="A144" s="2">
        <v>38489</v>
      </c>
      <c r="B144" s="1" t="s">
        <v>74</v>
      </c>
      <c r="C144" s="1" t="s">
        <v>75</v>
      </c>
      <c r="D144" s="1" t="s">
        <v>81</v>
      </c>
      <c r="E144" s="1" t="s">
        <v>84</v>
      </c>
      <c r="F144" s="28">
        <v>2</v>
      </c>
      <c r="H144" s="21">
        <v>0.9</v>
      </c>
      <c r="P144" s="21">
        <v>0.9</v>
      </c>
      <c r="S144" s="21">
        <f t="shared" si="31"/>
        <v>0.9</v>
      </c>
      <c r="T144" s="22">
        <f t="shared" si="32"/>
        <v>169.30000000000018</v>
      </c>
      <c r="V144" s="8">
        <f t="shared" si="33"/>
        <v>0</v>
      </c>
      <c r="W144" s="6">
        <f t="shared" si="34"/>
        <v>0</v>
      </c>
    </row>
    <row r="145" spans="1:23" ht="12.75">
      <c r="A145" s="2">
        <v>38495</v>
      </c>
      <c r="B145" s="1" t="s">
        <v>74</v>
      </c>
      <c r="C145" s="1" t="s">
        <v>75</v>
      </c>
      <c r="D145" s="1" t="s">
        <v>81</v>
      </c>
      <c r="E145" s="1" t="s">
        <v>136</v>
      </c>
      <c r="F145" s="28">
        <v>2</v>
      </c>
      <c r="H145" s="21">
        <v>1.3</v>
      </c>
      <c r="O145" s="21">
        <v>1.3</v>
      </c>
      <c r="P145" s="21">
        <v>1.3</v>
      </c>
      <c r="S145" s="21">
        <f t="shared" si="31"/>
        <v>1.3</v>
      </c>
      <c r="T145" s="22">
        <f t="shared" si="32"/>
        <v>170.6000000000002</v>
      </c>
      <c r="V145" s="8">
        <f t="shared" si="33"/>
        <v>0</v>
      </c>
      <c r="W145" s="6">
        <f t="shared" si="34"/>
        <v>0</v>
      </c>
    </row>
    <row r="146" spans="1:23" ht="12.75">
      <c r="A146" s="2">
        <v>38510</v>
      </c>
      <c r="B146" s="1" t="s">
        <v>74</v>
      </c>
      <c r="C146" s="1" t="s">
        <v>75</v>
      </c>
      <c r="D146" s="1" t="s">
        <v>81</v>
      </c>
      <c r="E146" s="1" t="s">
        <v>122</v>
      </c>
      <c r="F146" s="28">
        <v>2</v>
      </c>
      <c r="H146" s="21">
        <v>1.4</v>
      </c>
      <c r="P146" s="21">
        <v>1.4</v>
      </c>
      <c r="S146" s="21">
        <f t="shared" si="31"/>
        <v>1.4</v>
      </c>
      <c r="T146" s="22">
        <f t="shared" si="32"/>
        <v>172.0000000000002</v>
      </c>
      <c r="V146" s="8">
        <f t="shared" si="33"/>
        <v>0</v>
      </c>
      <c r="W146" s="6">
        <f t="shared" si="34"/>
        <v>0</v>
      </c>
    </row>
    <row r="147" spans="1:23" ht="12.75">
      <c r="A147" s="2">
        <v>38522</v>
      </c>
      <c r="B147" s="1" t="s">
        <v>74</v>
      </c>
      <c r="C147" s="1" t="s">
        <v>75</v>
      </c>
      <c r="D147" s="1" t="s">
        <v>81</v>
      </c>
      <c r="E147" s="1" t="s">
        <v>111</v>
      </c>
      <c r="F147" s="28">
        <v>2</v>
      </c>
      <c r="H147" s="21">
        <v>0.8</v>
      </c>
      <c r="P147" s="21">
        <v>0.8</v>
      </c>
      <c r="S147" s="21">
        <f t="shared" si="31"/>
        <v>0.8</v>
      </c>
      <c r="T147" s="22">
        <f t="shared" si="32"/>
        <v>172.8000000000002</v>
      </c>
      <c r="V147" s="8">
        <f t="shared" si="33"/>
        <v>0</v>
      </c>
      <c r="W147" s="6">
        <f t="shared" si="34"/>
        <v>0</v>
      </c>
    </row>
    <row r="148" spans="1:23" ht="12.75">
      <c r="A148" s="2">
        <v>38529</v>
      </c>
      <c r="B148" s="1" t="s">
        <v>74</v>
      </c>
      <c r="C148" s="1" t="s">
        <v>75</v>
      </c>
      <c r="D148" s="1" t="s">
        <v>81</v>
      </c>
      <c r="E148" s="4" t="s">
        <v>122</v>
      </c>
      <c r="F148" s="28">
        <v>2</v>
      </c>
      <c r="H148" s="21">
        <v>1</v>
      </c>
      <c r="P148" s="21">
        <v>1</v>
      </c>
      <c r="S148" s="21">
        <f t="shared" si="31"/>
        <v>1</v>
      </c>
      <c r="T148" s="22">
        <f t="shared" si="32"/>
        <v>173.8000000000002</v>
      </c>
      <c r="V148" s="8">
        <f t="shared" si="33"/>
        <v>0</v>
      </c>
      <c r="W148" s="6">
        <f t="shared" si="34"/>
        <v>0</v>
      </c>
    </row>
    <row r="149" spans="1:23" ht="12.75">
      <c r="A149" s="2">
        <v>38535</v>
      </c>
      <c r="B149" s="1" t="s">
        <v>74</v>
      </c>
      <c r="C149" s="1" t="s">
        <v>75</v>
      </c>
      <c r="D149" s="1" t="s">
        <v>81</v>
      </c>
      <c r="E149" s="1" t="s">
        <v>136</v>
      </c>
      <c r="F149" s="28">
        <v>2</v>
      </c>
      <c r="H149" s="21">
        <v>1.1</v>
      </c>
      <c r="O149" s="21">
        <v>1.1</v>
      </c>
      <c r="P149" s="21">
        <v>1.1</v>
      </c>
      <c r="S149" s="21">
        <f t="shared" si="31"/>
        <v>1.1</v>
      </c>
      <c r="T149" s="22">
        <f t="shared" si="32"/>
        <v>174.9000000000002</v>
      </c>
      <c r="V149" s="8">
        <f t="shared" si="33"/>
        <v>0</v>
      </c>
      <c r="W149" s="6">
        <f t="shared" si="34"/>
        <v>0</v>
      </c>
    </row>
    <row r="150" spans="1:23" ht="12.75">
      <c r="A150" s="2">
        <v>38535</v>
      </c>
      <c r="B150" s="1" t="s">
        <v>74</v>
      </c>
      <c r="C150" s="1" t="s">
        <v>75</v>
      </c>
      <c r="D150" s="1" t="s">
        <v>81</v>
      </c>
      <c r="E150" s="1" t="s">
        <v>136</v>
      </c>
      <c r="F150" s="28">
        <v>2</v>
      </c>
      <c r="H150" s="21">
        <v>1.2</v>
      </c>
      <c r="O150" s="21">
        <v>1.2</v>
      </c>
      <c r="P150" s="21">
        <v>1.2</v>
      </c>
      <c r="S150" s="21">
        <f t="shared" si="31"/>
        <v>1.2</v>
      </c>
      <c r="T150" s="22">
        <f t="shared" si="32"/>
        <v>176.1000000000002</v>
      </c>
      <c r="V150" s="8">
        <f t="shared" si="33"/>
        <v>0</v>
      </c>
      <c r="W150" s="6">
        <f t="shared" si="34"/>
        <v>0</v>
      </c>
    </row>
    <row r="151" spans="1:23" ht="12.75">
      <c r="A151" s="2">
        <v>38550</v>
      </c>
      <c r="B151" s="1" t="s">
        <v>74</v>
      </c>
      <c r="C151" s="1" t="s">
        <v>75</v>
      </c>
      <c r="D151" s="1" t="s">
        <v>81</v>
      </c>
      <c r="E151" s="1" t="s">
        <v>141</v>
      </c>
      <c r="F151" s="28">
        <v>3</v>
      </c>
      <c r="H151" s="21">
        <v>1.1</v>
      </c>
      <c r="P151" s="21">
        <v>1.1</v>
      </c>
      <c r="S151" s="21">
        <f t="shared" si="31"/>
        <v>1.1</v>
      </c>
      <c r="T151" s="22">
        <f t="shared" si="32"/>
        <v>177.2000000000002</v>
      </c>
      <c r="V151" s="8">
        <f t="shared" si="33"/>
        <v>0</v>
      </c>
      <c r="W151" s="6">
        <f t="shared" si="34"/>
        <v>0</v>
      </c>
    </row>
    <row r="152" spans="1:23" ht="12.75">
      <c r="A152" s="5">
        <v>38570</v>
      </c>
      <c r="B152" s="3" t="s">
        <v>74</v>
      </c>
      <c r="C152" s="3" t="s">
        <v>75</v>
      </c>
      <c r="D152" s="3" t="s">
        <v>81</v>
      </c>
      <c r="E152" s="3" t="s">
        <v>148</v>
      </c>
      <c r="F152" s="29">
        <v>2</v>
      </c>
      <c r="G152" s="29"/>
      <c r="H152" s="23">
        <v>1.1</v>
      </c>
      <c r="I152" s="23"/>
      <c r="J152" s="23"/>
      <c r="K152" s="23"/>
      <c r="L152" s="23"/>
      <c r="M152" s="23"/>
      <c r="N152" s="23"/>
      <c r="O152" s="23"/>
      <c r="P152" s="23">
        <v>1.1</v>
      </c>
      <c r="Q152" s="23"/>
      <c r="R152" s="23"/>
      <c r="S152" s="24">
        <f t="shared" si="31"/>
        <v>1.1</v>
      </c>
      <c r="T152" s="31">
        <f t="shared" si="32"/>
        <v>178.30000000000018</v>
      </c>
      <c r="U152" s="32"/>
      <c r="V152" s="8">
        <f t="shared" si="33"/>
        <v>0</v>
      </c>
      <c r="W152" s="6">
        <f t="shared" si="34"/>
        <v>0</v>
      </c>
    </row>
    <row r="153" spans="1:23" ht="12.75">
      <c r="A153" s="2">
        <v>38584</v>
      </c>
      <c r="B153" s="1" t="s">
        <v>74</v>
      </c>
      <c r="C153" s="1" t="s">
        <v>75</v>
      </c>
      <c r="D153" s="1" t="s">
        <v>81</v>
      </c>
      <c r="E153" s="4" t="s">
        <v>84</v>
      </c>
      <c r="F153" s="28">
        <v>2</v>
      </c>
      <c r="H153" s="21">
        <v>1</v>
      </c>
      <c r="P153" s="21">
        <v>1</v>
      </c>
      <c r="S153" s="21">
        <f t="shared" si="31"/>
        <v>1</v>
      </c>
      <c r="T153" s="22">
        <f t="shared" si="32"/>
        <v>179.30000000000018</v>
      </c>
      <c r="V153" s="8">
        <f t="shared" si="33"/>
        <v>0</v>
      </c>
      <c r="W153" s="6">
        <f t="shared" si="34"/>
        <v>0</v>
      </c>
    </row>
    <row r="154" spans="1:23" ht="12.75">
      <c r="A154" s="2">
        <v>38600</v>
      </c>
      <c r="B154" s="1" t="s">
        <v>74</v>
      </c>
      <c r="C154" s="1" t="s">
        <v>75</v>
      </c>
      <c r="D154" s="1" t="s">
        <v>81</v>
      </c>
      <c r="E154" s="1" t="s">
        <v>149</v>
      </c>
      <c r="F154" s="28">
        <v>2</v>
      </c>
      <c r="H154" s="21">
        <v>0.9</v>
      </c>
      <c r="P154" s="21">
        <v>0.9</v>
      </c>
      <c r="S154" s="21">
        <f t="shared" si="31"/>
        <v>0.9</v>
      </c>
      <c r="T154" s="22">
        <f t="shared" si="32"/>
        <v>180.2000000000002</v>
      </c>
      <c r="V154" s="8">
        <f t="shared" si="33"/>
        <v>0</v>
      </c>
      <c r="W154" s="6">
        <f t="shared" si="34"/>
        <v>0</v>
      </c>
    </row>
    <row r="155" spans="1:23" ht="12.75">
      <c r="A155" s="2">
        <v>38603</v>
      </c>
      <c r="B155" s="1" t="s">
        <v>74</v>
      </c>
      <c r="C155" s="1" t="s">
        <v>75</v>
      </c>
      <c r="D155" s="1" t="s">
        <v>81</v>
      </c>
      <c r="E155" s="1" t="s">
        <v>150</v>
      </c>
      <c r="F155" s="28">
        <v>3</v>
      </c>
      <c r="H155" s="21">
        <v>1.2</v>
      </c>
      <c r="P155" s="21">
        <v>1.2</v>
      </c>
      <c r="S155" s="21">
        <f t="shared" si="31"/>
        <v>1.2</v>
      </c>
      <c r="T155" s="22">
        <f t="shared" si="32"/>
        <v>181.40000000000018</v>
      </c>
      <c r="V155" s="8">
        <f t="shared" si="33"/>
        <v>0</v>
      </c>
      <c r="W155" s="6">
        <f t="shared" si="34"/>
        <v>0</v>
      </c>
    </row>
    <row r="156" spans="1:23" ht="12.75">
      <c r="A156" s="2">
        <v>38605</v>
      </c>
      <c r="B156" s="1" t="s">
        <v>74</v>
      </c>
      <c r="C156" s="1" t="s">
        <v>75</v>
      </c>
      <c r="D156" s="1" t="s">
        <v>81</v>
      </c>
      <c r="E156" s="1" t="s">
        <v>111</v>
      </c>
      <c r="F156" s="28">
        <v>2</v>
      </c>
      <c r="H156" s="21">
        <v>0.9</v>
      </c>
      <c r="P156" s="21">
        <v>0.9</v>
      </c>
      <c r="S156" s="21">
        <f t="shared" si="31"/>
        <v>0.9</v>
      </c>
      <c r="T156" s="22">
        <f t="shared" si="32"/>
        <v>182.30000000000018</v>
      </c>
      <c r="V156" s="8">
        <f t="shared" si="33"/>
        <v>0</v>
      </c>
      <c r="W156" s="6">
        <f t="shared" si="34"/>
        <v>0</v>
      </c>
    </row>
    <row r="157" spans="1:23" ht="12.75">
      <c r="A157" s="2">
        <v>38606</v>
      </c>
      <c r="B157" s="1" t="s">
        <v>74</v>
      </c>
      <c r="C157" s="1" t="s">
        <v>75</v>
      </c>
      <c r="D157" s="1" t="s">
        <v>81</v>
      </c>
      <c r="E157" s="1" t="s">
        <v>136</v>
      </c>
      <c r="F157" s="28">
        <v>2</v>
      </c>
      <c r="H157" s="21">
        <v>1.3</v>
      </c>
      <c r="O157" s="21">
        <v>1.3</v>
      </c>
      <c r="P157" s="21">
        <v>1.3</v>
      </c>
      <c r="S157" s="21">
        <f t="shared" si="31"/>
        <v>1.3</v>
      </c>
      <c r="T157" s="22">
        <f t="shared" si="32"/>
        <v>183.6000000000002</v>
      </c>
      <c r="V157" s="8">
        <f t="shared" si="33"/>
        <v>0</v>
      </c>
      <c r="W157" s="6">
        <f t="shared" si="34"/>
        <v>0</v>
      </c>
    </row>
    <row r="158" spans="1:23" ht="12.75">
      <c r="A158" s="2">
        <v>38606</v>
      </c>
      <c r="B158" s="1" t="s">
        <v>74</v>
      </c>
      <c r="C158" s="1" t="s">
        <v>75</v>
      </c>
      <c r="D158" s="1" t="s">
        <v>81</v>
      </c>
      <c r="E158" s="4" t="s">
        <v>136</v>
      </c>
      <c r="F158" s="28">
        <v>2</v>
      </c>
      <c r="H158" s="21">
        <v>1.3</v>
      </c>
      <c r="O158" s="21">
        <v>1.3</v>
      </c>
      <c r="P158" s="21">
        <v>1.3</v>
      </c>
      <c r="S158" s="21">
        <f t="shared" si="31"/>
        <v>1.3</v>
      </c>
      <c r="T158" s="22">
        <f t="shared" si="32"/>
        <v>184.9000000000002</v>
      </c>
      <c r="V158" s="8">
        <f t="shared" si="33"/>
        <v>0</v>
      </c>
      <c r="W158" s="6">
        <f t="shared" si="34"/>
        <v>0</v>
      </c>
    </row>
    <row r="159" spans="1:23" ht="12.75">
      <c r="A159" s="2">
        <v>38609</v>
      </c>
      <c r="B159" s="1" t="s">
        <v>74</v>
      </c>
      <c r="C159" s="1" t="s">
        <v>75</v>
      </c>
      <c r="D159" s="1" t="s">
        <v>81</v>
      </c>
      <c r="E159" s="1" t="s">
        <v>81</v>
      </c>
      <c r="F159" s="28">
        <v>1</v>
      </c>
      <c r="H159" s="21">
        <v>1.5</v>
      </c>
      <c r="P159" s="21">
        <v>1.5</v>
      </c>
      <c r="S159" s="21">
        <f t="shared" si="31"/>
        <v>1.5</v>
      </c>
      <c r="T159" s="22">
        <f t="shared" si="32"/>
        <v>186.4000000000002</v>
      </c>
      <c r="V159" s="8">
        <f t="shared" si="33"/>
        <v>0</v>
      </c>
      <c r="W159" s="6">
        <f t="shared" si="34"/>
        <v>0</v>
      </c>
    </row>
    <row r="160" spans="1:23" ht="12.75">
      <c r="A160" s="2">
        <v>38634</v>
      </c>
      <c r="B160" s="1" t="s">
        <v>74</v>
      </c>
      <c r="C160" s="1" t="s">
        <v>75</v>
      </c>
      <c r="D160" s="1" t="s">
        <v>81</v>
      </c>
      <c r="E160" s="1" t="s">
        <v>151</v>
      </c>
      <c r="F160" s="28">
        <v>2</v>
      </c>
      <c r="H160" s="21">
        <v>1.2</v>
      </c>
      <c r="P160" s="21">
        <v>1.2</v>
      </c>
      <c r="S160" s="21">
        <f t="shared" si="31"/>
        <v>1.2</v>
      </c>
      <c r="T160" s="22">
        <f t="shared" si="32"/>
        <v>187.6000000000002</v>
      </c>
      <c r="V160" s="8">
        <f t="shared" si="33"/>
        <v>0</v>
      </c>
      <c r="W160" s="6">
        <f t="shared" si="34"/>
        <v>0</v>
      </c>
    </row>
    <row r="161" spans="1:23" ht="12.75">
      <c r="A161" s="2">
        <v>38642</v>
      </c>
      <c r="B161" s="1" t="s">
        <v>74</v>
      </c>
      <c r="C161" s="1" t="s">
        <v>75</v>
      </c>
      <c r="D161" s="1" t="s">
        <v>81</v>
      </c>
      <c r="E161" s="1" t="s">
        <v>121</v>
      </c>
      <c r="F161" s="28">
        <v>2</v>
      </c>
      <c r="H161" s="21">
        <v>1</v>
      </c>
      <c r="P161" s="21">
        <v>1</v>
      </c>
      <c r="S161" s="21">
        <f t="shared" si="31"/>
        <v>1</v>
      </c>
      <c r="T161" s="22">
        <f t="shared" si="32"/>
        <v>188.6000000000002</v>
      </c>
      <c r="U161" s="17" t="s">
        <v>153</v>
      </c>
      <c r="V161" s="8">
        <f t="shared" si="33"/>
        <v>0</v>
      </c>
      <c r="W161" s="6">
        <f t="shared" si="34"/>
        <v>0</v>
      </c>
    </row>
    <row r="162" spans="1:23" ht="12.75">
      <c r="A162" s="5">
        <v>38651</v>
      </c>
      <c r="B162" s="3" t="s">
        <v>74</v>
      </c>
      <c r="C162" s="3" t="s">
        <v>75</v>
      </c>
      <c r="D162" s="3" t="s">
        <v>81</v>
      </c>
      <c r="E162" s="3" t="s">
        <v>100</v>
      </c>
      <c r="F162" s="29">
        <v>5</v>
      </c>
      <c r="G162" s="29"/>
      <c r="H162" s="23">
        <v>0.7</v>
      </c>
      <c r="I162" s="23"/>
      <c r="J162" s="23"/>
      <c r="K162" s="23"/>
      <c r="L162" s="23"/>
      <c r="M162" s="23"/>
      <c r="N162" s="23"/>
      <c r="O162" s="23"/>
      <c r="P162" s="23">
        <v>0.7</v>
      </c>
      <c r="Q162" s="23"/>
      <c r="R162" s="23"/>
      <c r="S162" s="24">
        <f t="shared" si="31"/>
        <v>0.7</v>
      </c>
      <c r="T162" s="31">
        <f t="shared" si="32"/>
        <v>189.30000000000018</v>
      </c>
      <c r="U162" s="32"/>
      <c r="V162" s="8">
        <f t="shared" si="33"/>
        <v>0</v>
      </c>
      <c r="W162" s="6">
        <f t="shared" si="34"/>
        <v>0</v>
      </c>
    </row>
    <row r="163" spans="1:23" ht="12.75">
      <c r="A163" s="2">
        <v>38662</v>
      </c>
      <c r="B163" s="1" t="s">
        <v>74</v>
      </c>
      <c r="C163" s="1" t="s">
        <v>75</v>
      </c>
      <c r="D163" s="1" t="s">
        <v>81</v>
      </c>
      <c r="E163" s="4" t="s">
        <v>152</v>
      </c>
      <c r="F163" s="28">
        <v>3</v>
      </c>
      <c r="H163" s="21">
        <v>1.7</v>
      </c>
      <c r="O163" s="21">
        <v>1.7</v>
      </c>
      <c r="P163" s="21">
        <v>1.7</v>
      </c>
      <c r="S163" s="21">
        <f t="shared" si="31"/>
        <v>1.7</v>
      </c>
      <c r="T163" s="22">
        <f t="shared" si="32"/>
        <v>191.00000000000017</v>
      </c>
      <c r="V163" s="8">
        <f t="shared" si="33"/>
        <v>0</v>
      </c>
      <c r="W163" s="6">
        <f t="shared" si="34"/>
        <v>0</v>
      </c>
    </row>
    <row r="164" spans="1:23" ht="12.75">
      <c r="A164" s="2">
        <v>38662</v>
      </c>
      <c r="B164" s="1" t="s">
        <v>74</v>
      </c>
      <c r="C164" s="1" t="s">
        <v>75</v>
      </c>
      <c r="D164" s="1" t="s">
        <v>81</v>
      </c>
      <c r="E164" s="1" t="s">
        <v>136</v>
      </c>
      <c r="F164" s="28">
        <v>2</v>
      </c>
      <c r="H164" s="21">
        <v>1.2</v>
      </c>
      <c r="O164" s="21">
        <v>1.2</v>
      </c>
      <c r="P164" s="21">
        <v>1.2</v>
      </c>
      <c r="S164" s="21">
        <f t="shared" si="31"/>
        <v>1.2</v>
      </c>
      <c r="T164" s="22">
        <f t="shared" si="32"/>
        <v>192.20000000000016</v>
      </c>
      <c r="V164" s="8">
        <f t="shared" si="33"/>
        <v>0</v>
      </c>
      <c r="W164" s="6">
        <f t="shared" si="34"/>
        <v>0</v>
      </c>
    </row>
    <row r="165" spans="1:23" ht="12.75">
      <c r="A165" s="2">
        <v>38667</v>
      </c>
      <c r="B165" s="1" t="s">
        <v>74</v>
      </c>
      <c r="C165" s="1" t="s">
        <v>75</v>
      </c>
      <c r="D165" s="1" t="s">
        <v>81</v>
      </c>
      <c r="E165" s="1" t="s">
        <v>100</v>
      </c>
      <c r="G165" s="28">
        <v>4</v>
      </c>
      <c r="H165" s="21">
        <v>0.9</v>
      </c>
      <c r="M165" s="21">
        <v>0.9</v>
      </c>
      <c r="P165" s="21">
        <v>0.9</v>
      </c>
      <c r="S165" s="21">
        <f t="shared" si="31"/>
        <v>0.9</v>
      </c>
      <c r="T165" s="22">
        <f t="shared" si="32"/>
        <v>193.10000000000016</v>
      </c>
      <c r="U165" s="17" t="s">
        <v>154</v>
      </c>
      <c r="V165" s="8">
        <f t="shared" si="33"/>
        <v>0</v>
      </c>
      <c r="W165" s="6">
        <f t="shared" si="34"/>
        <v>0</v>
      </c>
    </row>
    <row r="166" spans="1:23" ht="12.75">
      <c r="A166" s="2">
        <v>38678</v>
      </c>
      <c r="B166" s="1" t="s">
        <v>74</v>
      </c>
      <c r="C166" s="1" t="s">
        <v>75</v>
      </c>
      <c r="D166" s="1" t="s">
        <v>81</v>
      </c>
      <c r="E166" s="1" t="s">
        <v>100</v>
      </c>
      <c r="F166" s="28">
        <v>2</v>
      </c>
      <c r="H166" s="21">
        <v>0.7</v>
      </c>
      <c r="P166" s="21">
        <v>0.7</v>
      </c>
      <c r="S166" s="21">
        <f t="shared" si="31"/>
        <v>0.7</v>
      </c>
      <c r="T166" s="22">
        <f t="shared" si="32"/>
        <v>193.80000000000015</v>
      </c>
      <c r="V166" s="8">
        <f t="shared" si="33"/>
        <v>0</v>
      </c>
      <c r="W166" s="6">
        <f t="shared" si="34"/>
        <v>0</v>
      </c>
    </row>
    <row r="167" spans="1:23" ht="12.75">
      <c r="A167" s="2">
        <v>38679</v>
      </c>
      <c r="B167" s="1" t="s">
        <v>74</v>
      </c>
      <c r="C167" s="1" t="s">
        <v>75</v>
      </c>
      <c r="D167" s="1" t="s">
        <v>81</v>
      </c>
      <c r="E167" s="1" t="s">
        <v>84</v>
      </c>
      <c r="F167" s="28">
        <v>2</v>
      </c>
      <c r="H167" s="21">
        <v>1.3</v>
      </c>
      <c r="L167" s="21">
        <v>0.4</v>
      </c>
      <c r="P167" s="21">
        <v>1.3</v>
      </c>
      <c r="S167" s="21">
        <f t="shared" si="31"/>
        <v>1.3</v>
      </c>
      <c r="T167" s="22">
        <f t="shared" si="32"/>
        <v>195.10000000000016</v>
      </c>
      <c r="V167" s="8">
        <f t="shared" si="33"/>
        <v>0</v>
      </c>
      <c r="W167" s="6">
        <f t="shared" si="34"/>
        <v>0</v>
      </c>
    </row>
    <row r="168" spans="1:23" ht="12.75">
      <c r="A168" s="2">
        <v>38688</v>
      </c>
      <c r="B168" s="1" t="s">
        <v>74</v>
      </c>
      <c r="C168" s="1" t="s">
        <v>75</v>
      </c>
      <c r="D168" s="1" t="s">
        <v>81</v>
      </c>
      <c r="E168" s="4" t="s">
        <v>81</v>
      </c>
      <c r="F168" s="28">
        <v>1</v>
      </c>
      <c r="H168" s="21">
        <v>0.5</v>
      </c>
      <c r="P168" s="21">
        <v>0.5</v>
      </c>
      <c r="S168" s="21">
        <f t="shared" si="31"/>
        <v>0.5</v>
      </c>
      <c r="T168" s="22">
        <f t="shared" si="32"/>
        <v>195.60000000000016</v>
      </c>
      <c r="V168" s="8">
        <f t="shared" si="33"/>
        <v>0</v>
      </c>
      <c r="W168" s="6">
        <f t="shared" si="34"/>
        <v>0</v>
      </c>
    </row>
    <row r="169" spans="1:23" ht="12.75">
      <c r="A169" s="2">
        <v>38716</v>
      </c>
      <c r="B169" s="1" t="s">
        <v>74</v>
      </c>
      <c r="C169" s="1" t="s">
        <v>75</v>
      </c>
      <c r="D169" s="1" t="s">
        <v>81</v>
      </c>
      <c r="E169" s="1" t="s">
        <v>155</v>
      </c>
      <c r="F169" s="28">
        <v>3</v>
      </c>
      <c r="H169" s="21">
        <v>1.3</v>
      </c>
      <c r="P169" s="21">
        <v>1.3</v>
      </c>
      <c r="S169" s="21">
        <f t="shared" si="31"/>
        <v>1.3</v>
      </c>
      <c r="T169" s="22">
        <f t="shared" si="32"/>
        <v>196.90000000000018</v>
      </c>
      <c r="V169" s="8">
        <f t="shared" si="33"/>
        <v>0</v>
      </c>
      <c r="W169" s="6">
        <f t="shared" si="34"/>
        <v>0</v>
      </c>
    </row>
    <row r="170" spans="1:23" ht="12.75">
      <c r="A170" s="2">
        <v>38717</v>
      </c>
      <c r="B170" s="1" t="s">
        <v>74</v>
      </c>
      <c r="C170" s="1" t="s">
        <v>75</v>
      </c>
      <c r="D170" s="1" t="s">
        <v>81</v>
      </c>
      <c r="E170" s="1" t="s">
        <v>81</v>
      </c>
      <c r="F170" s="28">
        <v>1</v>
      </c>
      <c r="H170" s="21">
        <v>1.5</v>
      </c>
      <c r="P170" s="21">
        <v>1.5</v>
      </c>
      <c r="S170" s="21">
        <f t="shared" si="31"/>
        <v>1.5</v>
      </c>
      <c r="T170" s="22">
        <f t="shared" si="32"/>
        <v>198.40000000000018</v>
      </c>
      <c r="V170" s="8">
        <f t="shared" si="33"/>
        <v>0</v>
      </c>
      <c r="W170" s="6">
        <f t="shared" si="34"/>
        <v>0</v>
      </c>
    </row>
    <row r="171" spans="1:23" ht="12.75">
      <c r="A171" s="2">
        <v>38719</v>
      </c>
      <c r="B171" s="1" t="s">
        <v>74</v>
      </c>
      <c r="C171" s="1" t="s">
        <v>75</v>
      </c>
      <c r="D171" s="1" t="s">
        <v>81</v>
      </c>
      <c r="E171" s="1" t="s">
        <v>156</v>
      </c>
      <c r="F171" s="28">
        <v>5</v>
      </c>
      <c r="H171" s="21">
        <v>3.8</v>
      </c>
      <c r="P171" s="21">
        <v>3.8</v>
      </c>
      <c r="S171" s="21">
        <f t="shared" si="31"/>
        <v>3.8</v>
      </c>
      <c r="T171" s="22">
        <f t="shared" si="32"/>
        <v>202.2000000000002</v>
      </c>
      <c r="V171" s="8">
        <f t="shared" si="33"/>
        <v>0</v>
      </c>
      <c r="W171" s="6">
        <f t="shared" si="34"/>
        <v>0</v>
      </c>
    </row>
    <row r="172" spans="1:23" ht="12.75">
      <c r="A172" s="5">
        <v>38746</v>
      </c>
      <c r="B172" s="3" t="s">
        <v>74</v>
      </c>
      <c r="C172" s="3" t="s">
        <v>75</v>
      </c>
      <c r="D172" s="3" t="s">
        <v>81</v>
      </c>
      <c r="E172" s="3" t="s">
        <v>81</v>
      </c>
      <c r="F172" s="29">
        <v>3</v>
      </c>
      <c r="G172" s="29"/>
      <c r="H172" s="23">
        <v>0.5</v>
      </c>
      <c r="I172" s="23"/>
      <c r="J172" s="23"/>
      <c r="K172" s="23"/>
      <c r="L172" s="23"/>
      <c r="M172" s="23"/>
      <c r="N172" s="23"/>
      <c r="O172" s="23"/>
      <c r="P172" s="23">
        <v>0.5</v>
      </c>
      <c r="Q172" s="23"/>
      <c r="R172" s="23"/>
      <c r="S172" s="24">
        <f t="shared" si="31"/>
        <v>0.5</v>
      </c>
      <c r="T172" s="31">
        <f t="shared" si="32"/>
        <v>202.7000000000002</v>
      </c>
      <c r="U172" s="32"/>
      <c r="V172" s="8">
        <f t="shared" si="33"/>
        <v>0</v>
      </c>
      <c r="W172" s="6">
        <f t="shared" si="34"/>
        <v>0</v>
      </c>
    </row>
    <row r="173" spans="1:23" ht="12.75">
      <c r="A173" s="2">
        <v>38786</v>
      </c>
      <c r="B173" s="1" t="s">
        <v>74</v>
      </c>
      <c r="C173" s="1" t="s">
        <v>75</v>
      </c>
      <c r="D173" s="1" t="s">
        <v>81</v>
      </c>
      <c r="E173" s="4" t="s">
        <v>81</v>
      </c>
      <c r="F173" s="28">
        <v>3</v>
      </c>
      <c r="H173" s="21">
        <v>0.6</v>
      </c>
      <c r="P173" s="21">
        <v>0.6</v>
      </c>
      <c r="S173" s="21">
        <f aca="true" t="shared" si="35" ref="S173:S192">H173+I173</f>
        <v>0.6</v>
      </c>
      <c r="T173" s="22">
        <f aca="true" t="shared" si="36" ref="T173:T192">T172+S173</f>
        <v>203.30000000000018</v>
      </c>
      <c r="V173" s="8">
        <f aca="true" t="shared" si="37" ref="V173:V192">R173+J173</f>
        <v>0</v>
      </c>
      <c r="W173" s="6">
        <f aca="true" t="shared" si="38" ref="W173:W192">W172+(V173*20)-X173</f>
        <v>0</v>
      </c>
    </row>
    <row r="174" spans="1:23" ht="12.75">
      <c r="A174" s="2">
        <v>38787</v>
      </c>
      <c r="B174" s="1" t="s">
        <v>74</v>
      </c>
      <c r="C174" s="1" t="s">
        <v>75</v>
      </c>
      <c r="D174" s="1" t="s">
        <v>81</v>
      </c>
      <c r="E174" s="1" t="s">
        <v>136</v>
      </c>
      <c r="F174" s="28">
        <v>2</v>
      </c>
      <c r="H174" s="21">
        <v>1.2</v>
      </c>
      <c r="P174" s="21">
        <v>1.2</v>
      </c>
      <c r="S174" s="21">
        <f t="shared" si="35"/>
        <v>1.2</v>
      </c>
      <c r="T174" s="22">
        <f t="shared" si="36"/>
        <v>204.50000000000017</v>
      </c>
      <c r="V174" s="8">
        <f t="shared" si="37"/>
        <v>0</v>
      </c>
      <c r="W174" s="6">
        <f t="shared" si="38"/>
        <v>0</v>
      </c>
    </row>
    <row r="175" spans="1:23" ht="12.75">
      <c r="A175" s="2">
        <v>38787</v>
      </c>
      <c r="B175" s="1" t="s">
        <v>74</v>
      </c>
      <c r="C175" s="1" t="s">
        <v>75</v>
      </c>
      <c r="D175" s="1" t="s">
        <v>81</v>
      </c>
      <c r="E175" s="1" t="s">
        <v>136</v>
      </c>
      <c r="F175" s="28">
        <v>2</v>
      </c>
      <c r="H175" s="21">
        <v>1.1</v>
      </c>
      <c r="P175" s="21">
        <v>1.1</v>
      </c>
      <c r="S175" s="21">
        <f t="shared" si="35"/>
        <v>1.1</v>
      </c>
      <c r="T175" s="22">
        <f t="shared" si="36"/>
        <v>205.60000000000016</v>
      </c>
      <c r="V175" s="8">
        <f t="shared" si="37"/>
        <v>0</v>
      </c>
      <c r="W175" s="6">
        <f t="shared" si="38"/>
        <v>0</v>
      </c>
    </row>
    <row r="176" spans="1:23" ht="12.75">
      <c r="A176" s="2">
        <v>38810</v>
      </c>
      <c r="B176" s="1" t="s">
        <v>74</v>
      </c>
      <c r="C176" s="1" t="s">
        <v>75</v>
      </c>
      <c r="D176" s="1" t="s">
        <v>81</v>
      </c>
      <c r="E176" s="1" t="s">
        <v>81</v>
      </c>
      <c r="F176" s="28">
        <v>1</v>
      </c>
      <c r="H176" s="21">
        <v>0.5</v>
      </c>
      <c r="P176" s="21">
        <v>0.5</v>
      </c>
      <c r="S176" s="21">
        <f t="shared" si="35"/>
        <v>0.5</v>
      </c>
      <c r="T176" s="22">
        <f t="shared" si="36"/>
        <v>206.10000000000016</v>
      </c>
      <c r="V176" s="8">
        <f t="shared" si="37"/>
        <v>0</v>
      </c>
      <c r="W176" s="6">
        <f t="shared" si="38"/>
        <v>0</v>
      </c>
    </row>
    <row r="177" spans="1:23" ht="12.75">
      <c r="A177" s="2">
        <v>38853</v>
      </c>
      <c r="B177" s="1" t="s">
        <v>74</v>
      </c>
      <c r="C177" s="1" t="s">
        <v>75</v>
      </c>
      <c r="D177" s="1" t="s">
        <v>81</v>
      </c>
      <c r="E177" s="1" t="s">
        <v>81</v>
      </c>
      <c r="F177" s="28">
        <v>1</v>
      </c>
      <c r="H177" s="21">
        <v>0.5</v>
      </c>
      <c r="P177" s="21">
        <v>0.5</v>
      </c>
      <c r="S177" s="21">
        <f t="shared" si="35"/>
        <v>0.5</v>
      </c>
      <c r="T177" s="22">
        <f t="shared" si="36"/>
        <v>206.60000000000016</v>
      </c>
      <c r="V177" s="8">
        <f t="shared" si="37"/>
        <v>0</v>
      </c>
      <c r="W177" s="6">
        <f t="shared" si="38"/>
        <v>0</v>
      </c>
    </row>
    <row r="178" spans="1:23" ht="12.75">
      <c r="A178" s="2">
        <v>38865</v>
      </c>
      <c r="B178" s="1" t="s">
        <v>74</v>
      </c>
      <c r="C178" s="1" t="s">
        <v>75</v>
      </c>
      <c r="D178" s="1" t="s">
        <v>81</v>
      </c>
      <c r="E178" s="4" t="s">
        <v>157</v>
      </c>
      <c r="F178" s="28">
        <v>2</v>
      </c>
      <c r="H178" s="21">
        <v>1.9</v>
      </c>
      <c r="O178" s="21">
        <v>1.9</v>
      </c>
      <c r="P178" s="21">
        <v>1.9</v>
      </c>
      <c r="S178" s="21">
        <f t="shared" si="35"/>
        <v>1.9</v>
      </c>
      <c r="T178" s="22">
        <f t="shared" si="36"/>
        <v>208.50000000000017</v>
      </c>
      <c r="V178" s="8">
        <f t="shared" si="37"/>
        <v>0</v>
      </c>
      <c r="W178" s="6">
        <f t="shared" si="38"/>
        <v>0</v>
      </c>
    </row>
    <row r="179" spans="1:23" ht="12.75">
      <c r="A179" s="2">
        <v>38865</v>
      </c>
      <c r="B179" s="1" t="s">
        <v>74</v>
      </c>
      <c r="C179" s="1" t="s">
        <v>75</v>
      </c>
      <c r="D179" s="1" t="s">
        <v>140</v>
      </c>
      <c r="E179" s="1" t="s">
        <v>81</v>
      </c>
      <c r="F179" s="28">
        <v>1</v>
      </c>
      <c r="H179" s="21">
        <v>2.2</v>
      </c>
      <c r="O179" s="21">
        <v>2.2</v>
      </c>
      <c r="P179" s="21">
        <v>2.2</v>
      </c>
      <c r="S179" s="21">
        <f t="shared" si="35"/>
        <v>2.2</v>
      </c>
      <c r="T179" s="22">
        <f t="shared" si="36"/>
        <v>210.70000000000016</v>
      </c>
      <c r="V179" s="8">
        <f t="shared" si="37"/>
        <v>0</v>
      </c>
      <c r="W179" s="6">
        <f t="shared" si="38"/>
        <v>0</v>
      </c>
    </row>
    <row r="180" spans="1:23" ht="12.75">
      <c r="A180" s="2">
        <v>38914</v>
      </c>
      <c r="B180" s="1" t="s">
        <v>74</v>
      </c>
      <c r="C180" s="1" t="s">
        <v>75</v>
      </c>
      <c r="D180" s="1" t="s">
        <v>81</v>
      </c>
      <c r="E180" s="1" t="s">
        <v>100</v>
      </c>
      <c r="F180" s="28">
        <v>2</v>
      </c>
      <c r="H180" s="21">
        <v>0.8</v>
      </c>
      <c r="P180" s="21">
        <v>0.8</v>
      </c>
      <c r="S180" s="21">
        <f t="shared" si="35"/>
        <v>0.8</v>
      </c>
      <c r="T180" s="22">
        <f t="shared" si="36"/>
        <v>211.50000000000017</v>
      </c>
      <c r="V180" s="8">
        <f t="shared" si="37"/>
        <v>0</v>
      </c>
      <c r="W180" s="6">
        <f t="shared" si="38"/>
        <v>0</v>
      </c>
    </row>
    <row r="181" spans="1:23" ht="12.75">
      <c r="A181" s="2">
        <v>38959</v>
      </c>
      <c r="B181" s="1" t="s">
        <v>74</v>
      </c>
      <c r="C181" s="1" t="s">
        <v>75</v>
      </c>
      <c r="D181" s="1" t="s">
        <v>81</v>
      </c>
      <c r="E181" s="1" t="s">
        <v>81</v>
      </c>
      <c r="F181" s="28">
        <v>3</v>
      </c>
      <c r="H181" s="21">
        <v>0.7</v>
      </c>
      <c r="P181" s="21">
        <v>0.7</v>
      </c>
      <c r="S181" s="21">
        <f t="shared" si="35"/>
        <v>0.7</v>
      </c>
      <c r="T181" s="22">
        <f t="shared" si="36"/>
        <v>212.20000000000016</v>
      </c>
      <c r="V181" s="8">
        <f t="shared" si="37"/>
        <v>0</v>
      </c>
      <c r="W181" s="6">
        <f t="shared" si="38"/>
        <v>0</v>
      </c>
    </row>
    <row r="182" spans="1:23" ht="12.75">
      <c r="A182" s="5">
        <v>38980</v>
      </c>
      <c r="B182" s="3" t="s">
        <v>74</v>
      </c>
      <c r="C182" s="3" t="s">
        <v>75</v>
      </c>
      <c r="D182" s="3" t="s">
        <v>81</v>
      </c>
      <c r="E182" s="3" t="s">
        <v>111</v>
      </c>
      <c r="F182" s="29">
        <v>2</v>
      </c>
      <c r="G182" s="29"/>
      <c r="H182" s="23">
        <v>1.2</v>
      </c>
      <c r="I182" s="23"/>
      <c r="J182" s="23"/>
      <c r="K182" s="23"/>
      <c r="L182" s="23"/>
      <c r="M182" s="23"/>
      <c r="N182" s="23"/>
      <c r="O182" s="23"/>
      <c r="P182" s="23">
        <v>1.2</v>
      </c>
      <c r="Q182" s="23"/>
      <c r="R182" s="23"/>
      <c r="S182" s="24">
        <f t="shared" si="35"/>
        <v>1.2</v>
      </c>
      <c r="T182" s="31">
        <f t="shared" si="36"/>
        <v>213.40000000000015</v>
      </c>
      <c r="U182" s="32"/>
      <c r="V182" s="8">
        <f t="shared" si="37"/>
        <v>0</v>
      </c>
      <c r="W182" s="6">
        <f t="shared" si="38"/>
        <v>0</v>
      </c>
    </row>
    <row r="183" spans="1:23" ht="12.75">
      <c r="A183" s="2">
        <v>38982</v>
      </c>
      <c r="B183" s="1" t="s">
        <v>74</v>
      </c>
      <c r="C183" s="1" t="s">
        <v>75</v>
      </c>
      <c r="D183" s="1" t="s">
        <v>81</v>
      </c>
      <c r="E183" s="4" t="s">
        <v>118</v>
      </c>
      <c r="F183" s="28">
        <v>2</v>
      </c>
      <c r="H183" s="21">
        <v>1.5</v>
      </c>
      <c r="O183" s="21">
        <v>1.5</v>
      </c>
      <c r="P183" s="21">
        <v>1.5</v>
      </c>
      <c r="S183" s="21">
        <f t="shared" si="35"/>
        <v>1.5</v>
      </c>
      <c r="T183" s="22">
        <f t="shared" si="36"/>
        <v>214.90000000000015</v>
      </c>
      <c r="V183" s="8">
        <f t="shared" si="37"/>
        <v>0</v>
      </c>
      <c r="W183" s="6">
        <f t="shared" si="38"/>
        <v>0</v>
      </c>
    </row>
    <row r="184" spans="1:23" ht="12.75">
      <c r="A184" s="2">
        <v>39017</v>
      </c>
      <c r="B184" s="1" t="s">
        <v>74</v>
      </c>
      <c r="C184" s="1" t="s">
        <v>75</v>
      </c>
      <c r="D184" s="1" t="s">
        <v>81</v>
      </c>
      <c r="E184" s="1" t="s">
        <v>81</v>
      </c>
      <c r="F184" s="28">
        <v>1</v>
      </c>
      <c r="H184" s="21">
        <v>0.5</v>
      </c>
      <c r="P184" s="21">
        <v>0.5</v>
      </c>
      <c r="S184" s="21">
        <f t="shared" si="35"/>
        <v>0.5</v>
      </c>
      <c r="T184" s="22">
        <f t="shared" si="36"/>
        <v>215.40000000000015</v>
      </c>
      <c r="U184" s="17" t="s">
        <v>159</v>
      </c>
      <c r="V184" s="8">
        <f t="shared" si="37"/>
        <v>0</v>
      </c>
      <c r="W184" s="6">
        <f t="shared" si="38"/>
        <v>0</v>
      </c>
    </row>
    <row r="185" spans="1:23" ht="12.75">
      <c r="A185" s="2">
        <v>39043</v>
      </c>
      <c r="B185" s="1" t="s">
        <v>74</v>
      </c>
      <c r="C185" s="1" t="s">
        <v>75</v>
      </c>
      <c r="D185" s="1" t="s">
        <v>81</v>
      </c>
      <c r="E185" s="1" t="s">
        <v>120</v>
      </c>
      <c r="F185" s="28">
        <v>2</v>
      </c>
      <c r="H185" s="21">
        <v>1.3</v>
      </c>
      <c r="P185" s="21">
        <v>1.3</v>
      </c>
      <c r="S185" s="21">
        <f t="shared" si="35"/>
        <v>1.3</v>
      </c>
      <c r="T185" s="22">
        <f t="shared" si="36"/>
        <v>216.70000000000016</v>
      </c>
      <c r="V185" s="8">
        <f t="shared" si="37"/>
        <v>0</v>
      </c>
      <c r="W185" s="6">
        <f t="shared" si="38"/>
        <v>0</v>
      </c>
    </row>
    <row r="186" spans="1:23" ht="12.75">
      <c r="A186" s="2">
        <v>39062</v>
      </c>
      <c r="B186" s="1" t="s">
        <v>74</v>
      </c>
      <c r="C186" s="1" t="s">
        <v>75</v>
      </c>
      <c r="D186" s="1" t="s">
        <v>81</v>
      </c>
      <c r="E186" s="1" t="s">
        <v>111</v>
      </c>
      <c r="F186" s="28">
        <v>2</v>
      </c>
      <c r="H186" s="21">
        <v>1.8</v>
      </c>
      <c r="O186" s="21">
        <v>1.8</v>
      </c>
      <c r="P186" s="21">
        <v>1.8</v>
      </c>
      <c r="S186" s="21">
        <f t="shared" si="35"/>
        <v>1.8</v>
      </c>
      <c r="T186" s="22">
        <f t="shared" si="36"/>
        <v>218.50000000000017</v>
      </c>
      <c r="U186" s="17" t="s">
        <v>158</v>
      </c>
      <c r="V186" s="8">
        <f t="shared" si="37"/>
        <v>0</v>
      </c>
      <c r="W186" s="6">
        <f t="shared" si="38"/>
        <v>0</v>
      </c>
    </row>
    <row r="187" spans="1:23" ht="12.75">
      <c r="A187" s="2">
        <v>39064</v>
      </c>
      <c r="B187" s="1" t="s">
        <v>74</v>
      </c>
      <c r="C187" s="1" t="s">
        <v>75</v>
      </c>
      <c r="D187" s="1" t="s">
        <v>140</v>
      </c>
      <c r="E187" s="1" t="s">
        <v>81</v>
      </c>
      <c r="F187" s="28">
        <v>1</v>
      </c>
      <c r="H187" s="21">
        <v>2.2</v>
      </c>
      <c r="O187" s="21">
        <v>2.2</v>
      </c>
      <c r="P187" s="21">
        <v>2.2</v>
      </c>
      <c r="S187" s="21">
        <f t="shared" si="35"/>
        <v>2.2</v>
      </c>
      <c r="T187" s="22">
        <f t="shared" si="36"/>
        <v>220.70000000000016</v>
      </c>
      <c r="V187" s="8">
        <f t="shared" si="37"/>
        <v>0</v>
      </c>
      <c r="W187" s="6">
        <f t="shared" si="38"/>
        <v>0</v>
      </c>
    </row>
    <row r="188" spans="1:23" ht="12.75">
      <c r="A188" s="2">
        <v>39067</v>
      </c>
      <c r="B188" s="1" t="s">
        <v>74</v>
      </c>
      <c r="C188" s="1" t="s">
        <v>75</v>
      </c>
      <c r="D188" s="1" t="s">
        <v>81</v>
      </c>
      <c r="E188" s="4" t="s">
        <v>81</v>
      </c>
      <c r="F188" s="28">
        <v>3</v>
      </c>
      <c r="H188" s="21">
        <v>0.6</v>
      </c>
      <c r="P188" s="21">
        <v>0.6</v>
      </c>
      <c r="S188" s="21">
        <f t="shared" si="35"/>
        <v>0.6</v>
      </c>
      <c r="T188" s="22">
        <f t="shared" si="36"/>
        <v>221.30000000000015</v>
      </c>
      <c r="V188" s="8">
        <f t="shared" si="37"/>
        <v>0</v>
      </c>
      <c r="W188" s="6">
        <f t="shared" si="38"/>
        <v>0</v>
      </c>
    </row>
    <row r="189" spans="1:23" ht="12.75">
      <c r="A189" s="2">
        <v>39083</v>
      </c>
      <c r="B189" s="1" t="s">
        <v>74</v>
      </c>
      <c r="C189" s="1" t="s">
        <v>75</v>
      </c>
      <c r="D189" s="1" t="s">
        <v>81</v>
      </c>
      <c r="E189" s="1" t="s">
        <v>81</v>
      </c>
      <c r="F189" s="28">
        <v>1</v>
      </c>
      <c r="H189" s="21">
        <v>0.5</v>
      </c>
      <c r="P189" s="21">
        <v>0.5</v>
      </c>
      <c r="S189" s="21">
        <f t="shared" si="35"/>
        <v>0.5</v>
      </c>
      <c r="T189" s="22">
        <f t="shared" si="36"/>
        <v>221.80000000000015</v>
      </c>
      <c r="V189" s="8">
        <f t="shared" si="37"/>
        <v>0</v>
      </c>
      <c r="W189" s="6">
        <f t="shared" si="38"/>
        <v>0</v>
      </c>
    </row>
    <row r="190" spans="1:23" ht="12.75">
      <c r="A190" s="2">
        <v>39148</v>
      </c>
      <c r="B190" s="1" t="s">
        <v>74</v>
      </c>
      <c r="C190" s="1" t="s">
        <v>75</v>
      </c>
      <c r="D190" s="1" t="s">
        <v>81</v>
      </c>
      <c r="E190" s="1" t="s">
        <v>100</v>
      </c>
      <c r="F190" s="28">
        <v>2</v>
      </c>
      <c r="H190" s="21">
        <v>0.7</v>
      </c>
      <c r="P190" s="21">
        <v>0.7</v>
      </c>
      <c r="S190" s="21">
        <f t="shared" si="35"/>
        <v>0.7</v>
      </c>
      <c r="T190" s="22">
        <f t="shared" si="36"/>
        <v>222.50000000000014</v>
      </c>
      <c r="V190" s="8">
        <f t="shared" si="37"/>
        <v>0</v>
      </c>
      <c r="W190" s="6">
        <f t="shared" si="38"/>
        <v>0</v>
      </c>
    </row>
    <row r="191" spans="1:23" ht="12.75">
      <c r="A191" s="2">
        <v>39172</v>
      </c>
      <c r="B191" s="1" t="s">
        <v>74</v>
      </c>
      <c r="C191" s="1" t="s">
        <v>75</v>
      </c>
      <c r="D191" s="1" t="s">
        <v>81</v>
      </c>
      <c r="E191" s="1" t="s">
        <v>81</v>
      </c>
      <c r="F191" s="28">
        <v>3</v>
      </c>
      <c r="H191" s="21">
        <v>0.7</v>
      </c>
      <c r="P191" s="21">
        <v>0.7</v>
      </c>
      <c r="S191" s="21">
        <f t="shared" si="35"/>
        <v>0.7</v>
      </c>
      <c r="T191" s="22">
        <f t="shared" si="36"/>
        <v>223.20000000000013</v>
      </c>
      <c r="V191" s="8">
        <f t="shared" si="37"/>
        <v>0</v>
      </c>
      <c r="W191" s="6">
        <f t="shared" si="38"/>
        <v>0</v>
      </c>
    </row>
    <row r="192" spans="1:23" ht="12.75">
      <c r="A192" s="5">
        <v>39202</v>
      </c>
      <c r="B192" s="3" t="s">
        <v>74</v>
      </c>
      <c r="C192" s="3" t="s">
        <v>75</v>
      </c>
      <c r="D192" s="3" t="s">
        <v>81</v>
      </c>
      <c r="E192" s="3" t="s">
        <v>81</v>
      </c>
      <c r="F192" s="29">
        <v>1</v>
      </c>
      <c r="G192" s="29"/>
      <c r="H192" s="23">
        <v>0.5</v>
      </c>
      <c r="I192" s="23"/>
      <c r="J192" s="23"/>
      <c r="K192" s="23"/>
      <c r="L192" s="23"/>
      <c r="M192" s="23"/>
      <c r="N192" s="23"/>
      <c r="O192" s="23"/>
      <c r="P192" s="23">
        <v>0.5</v>
      </c>
      <c r="Q192" s="23"/>
      <c r="R192" s="23"/>
      <c r="S192" s="24">
        <f t="shared" si="35"/>
        <v>0.5</v>
      </c>
      <c r="T192" s="31">
        <f t="shared" si="36"/>
        <v>223.70000000000013</v>
      </c>
      <c r="U192" s="34" t="s">
        <v>160</v>
      </c>
      <c r="V192" s="8">
        <f t="shared" si="37"/>
        <v>0</v>
      </c>
      <c r="W192" s="6">
        <f t="shared" si="38"/>
        <v>0</v>
      </c>
    </row>
    <row r="193" spans="1:23" ht="12.75">
      <c r="A193" s="2">
        <v>39240</v>
      </c>
      <c r="B193" s="1" t="s">
        <v>74</v>
      </c>
      <c r="C193" s="1" t="s">
        <v>75</v>
      </c>
      <c r="D193" s="1" t="s">
        <v>81</v>
      </c>
      <c r="E193" s="4" t="s">
        <v>84</v>
      </c>
      <c r="F193" s="28">
        <v>2</v>
      </c>
      <c r="H193" s="21">
        <v>1</v>
      </c>
      <c r="P193" s="21">
        <v>1</v>
      </c>
      <c r="S193" s="21">
        <f aca="true" t="shared" si="39" ref="S193:S202">H193+I193</f>
        <v>1</v>
      </c>
      <c r="T193" s="22">
        <f aca="true" t="shared" si="40" ref="T193:T202">T192+S193</f>
        <v>224.70000000000013</v>
      </c>
      <c r="V193" s="8">
        <f aca="true" t="shared" si="41" ref="V193:V202">R193+J193</f>
        <v>0</v>
      </c>
      <c r="W193" s="6">
        <f aca="true" t="shared" si="42" ref="W193:W202">W192+(V193*20)-X193</f>
        <v>0</v>
      </c>
    </row>
    <row r="194" spans="1:23" ht="12.75">
      <c r="A194" s="2">
        <v>39267</v>
      </c>
      <c r="B194" s="1" t="s">
        <v>74</v>
      </c>
      <c r="C194" s="1" t="s">
        <v>75</v>
      </c>
      <c r="D194" s="1" t="s">
        <v>81</v>
      </c>
      <c r="E194" s="1" t="s">
        <v>81</v>
      </c>
      <c r="F194" s="28">
        <v>1</v>
      </c>
      <c r="H194" s="21">
        <v>0.6</v>
      </c>
      <c r="P194" s="21">
        <v>0.6</v>
      </c>
      <c r="S194" s="21">
        <f t="shared" si="39"/>
        <v>0.6</v>
      </c>
      <c r="T194" s="22">
        <f t="shared" si="40"/>
        <v>225.30000000000013</v>
      </c>
      <c r="V194" s="8">
        <f t="shared" si="41"/>
        <v>0</v>
      </c>
      <c r="W194" s="6">
        <f t="shared" si="42"/>
        <v>0</v>
      </c>
    </row>
    <row r="195" spans="1:23" ht="12.75">
      <c r="A195" s="2">
        <v>39424</v>
      </c>
      <c r="B195" s="1" t="s">
        <v>17</v>
      </c>
      <c r="C195" s="1" t="s">
        <v>23</v>
      </c>
      <c r="D195" s="1" t="s">
        <v>19</v>
      </c>
      <c r="E195" s="1" t="s">
        <v>97</v>
      </c>
      <c r="F195" s="28">
        <v>4</v>
      </c>
      <c r="H195" s="21">
        <v>1</v>
      </c>
      <c r="P195" s="21">
        <v>1</v>
      </c>
      <c r="R195" s="21">
        <v>1</v>
      </c>
      <c r="S195" s="21">
        <f t="shared" si="39"/>
        <v>1</v>
      </c>
      <c r="T195" s="22">
        <f t="shared" si="40"/>
        <v>226.30000000000013</v>
      </c>
      <c r="U195" s="17" t="s">
        <v>153</v>
      </c>
      <c r="V195" s="8">
        <f t="shared" si="41"/>
        <v>1</v>
      </c>
      <c r="W195" s="6">
        <f t="shared" si="42"/>
        <v>20</v>
      </c>
    </row>
    <row r="196" spans="1:23" ht="12.75">
      <c r="A196" s="2">
        <v>39515</v>
      </c>
      <c r="B196" s="1" t="s">
        <v>74</v>
      </c>
      <c r="C196" s="1" t="s">
        <v>75</v>
      </c>
      <c r="D196" s="1" t="s">
        <v>81</v>
      </c>
      <c r="E196" s="1" t="s">
        <v>81</v>
      </c>
      <c r="F196" s="28">
        <v>3</v>
      </c>
      <c r="H196" s="21">
        <v>1.1</v>
      </c>
      <c r="P196" s="21">
        <v>1.1</v>
      </c>
      <c r="S196" s="21">
        <f t="shared" si="39"/>
        <v>1.1</v>
      </c>
      <c r="T196" s="22">
        <f t="shared" si="40"/>
        <v>227.40000000000012</v>
      </c>
      <c r="V196" s="8">
        <f t="shared" si="41"/>
        <v>0</v>
      </c>
      <c r="W196" s="6">
        <f t="shared" si="42"/>
        <v>20</v>
      </c>
    </row>
    <row r="197" spans="1:23" ht="12.75">
      <c r="A197" s="2">
        <v>39549</v>
      </c>
      <c r="B197" s="1" t="s">
        <v>74</v>
      </c>
      <c r="C197" s="1" t="s">
        <v>75</v>
      </c>
      <c r="D197" s="1" t="s">
        <v>81</v>
      </c>
      <c r="E197" s="1" t="s">
        <v>81</v>
      </c>
      <c r="F197" s="28">
        <v>1</v>
      </c>
      <c r="H197" s="21">
        <v>0.6</v>
      </c>
      <c r="P197" s="21">
        <v>0.6</v>
      </c>
      <c r="S197" s="21">
        <f t="shared" si="39"/>
        <v>0.6</v>
      </c>
      <c r="T197" s="22">
        <f t="shared" si="40"/>
        <v>228.0000000000001</v>
      </c>
      <c r="U197" s="17" t="s">
        <v>161</v>
      </c>
      <c r="V197" s="8">
        <f t="shared" si="41"/>
        <v>0</v>
      </c>
      <c r="W197" s="6">
        <f t="shared" si="42"/>
        <v>20</v>
      </c>
    </row>
    <row r="198" spans="1:23" ht="12.75">
      <c r="A198" s="2">
        <v>39623</v>
      </c>
      <c r="B198" s="1" t="s">
        <v>74</v>
      </c>
      <c r="C198" s="1" t="s">
        <v>75</v>
      </c>
      <c r="D198" s="1" t="s">
        <v>81</v>
      </c>
      <c r="E198" s="4" t="s">
        <v>162</v>
      </c>
      <c r="F198" s="28">
        <v>1</v>
      </c>
      <c r="H198" s="21">
        <v>2.3</v>
      </c>
      <c r="O198" s="21">
        <v>2.3</v>
      </c>
      <c r="P198" s="21">
        <v>2.3</v>
      </c>
      <c r="S198" s="21">
        <f t="shared" si="39"/>
        <v>2.3</v>
      </c>
      <c r="T198" s="22">
        <f t="shared" si="40"/>
        <v>230.30000000000013</v>
      </c>
      <c r="V198" s="8">
        <f t="shared" si="41"/>
        <v>0</v>
      </c>
      <c r="W198" s="6">
        <f t="shared" si="42"/>
        <v>20</v>
      </c>
    </row>
    <row r="199" spans="1:23" ht="12.75">
      <c r="A199" s="2">
        <v>39625</v>
      </c>
      <c r="B199" s="1" t="s">
        <v>74</v>
      </c>
      <c r="C199" s="1" t="s">
        <v>75</v>
      </c>
      <c r="D199" s="1" t="s">
        <v>162</v>
      </c>
      <c r="E199" s="1" t="s">
        <v>81</v>
      </c>
      <c r="F199" s="28">
        <v>1</v>
      </c>
      <c r="H199" s="21">
        <v>2</v>
      </c>
      <c r="O199" s="21">
        <v>2</v>
      </c>
      <c r="P199" s="21">
        <v>2</v>
      </c>
      <c r="S199" s="21">
        <f t="shared" si="39"/>
        <v>2</v>
      </c>
      <c r="T199" s="22">
        <f t="shared" si="40"/>
        <v>232.30000000000013</v>
      </c>
      <c r="V199" s="8">
        <f t="shared" si="41"/>
        <v>0</v>
      </c>
      <c r="W199" s="6">
        <f t="shared" si="42"/>
        <v>20</v>
      </c>
    </row>
    <row r="200" spans="1:23" ht="12.75">
      <c r="A200" s="2">
        <v>39633</v>
      </c>
      <c r="B200" s="1" t="s">
        <v>74</v>
      </c>
      <c r="C200" s="1" t="s">
        <v>75</v>
      </c>
      <c r="D200" s="1" t="s">
        <v>81</v>
      </c>
      <c r="E200" s="1" t="s">
        <v>81</v>
      </c>
      <c r="G200" s="28">
        <v>1</v>
      </c>
      <c r="H200" s="21">
        <v>0.8</v>
      </c>
      <c r="P200" s="21">
        <v>0.8</v>
      </c>
      <c r="S200" s="21">
        <f t="shared" si="39"/>
        <v>0.8</v>
      </c>
      <c r="T200" s="22">
        <f t="shared" si="40"/>
        <v>233.10000000000014</v>
      </c>
      <c r="V200" s="8">
        <f t="shared" si="41"/>
        <v>0</v>
      </c>
      <c r="W200" s="6">
        <f t="shared" si="42"/>
        <v>20</v>
      </c>
    </row>
    <row r="201" spans="2:23" ht="12.75">
      <c r="B201" s="1" t="s">
        <v>74</v>
      </c>
      <c r="C201" s="1" t="s">
        <v>75</v>
      </c>
      <c r="D201" s="1" t="s">
        <v>81</v>
      </c>
      <c r="S201" s="21">
        <f t="shared" si="39"/>
        <v>0</v>
      </c>
      <c r="T201" s="22">
        <f t="shared" si="40"/>
        <v>233.10000000000014</v>
      </c>
      <c r="V201" s="8">
        <f t="shared" si="41"/>
        <v>0</v>
      </c>
      <c r="W201" s="6">
        <f t="shared" si="42"/>
        <v>20</v>
      </c>
    </row>
    <row r="202" spans="1:23" ht="12.75">
      <c r="A202" s="5"/>
      <c r="B202" s="3" t="s">
        <v>74</v>
      </c>
      <c r="C202" s="3" t="s">
        <v>75</v>
      </c>
      <c r="D202" s="3" t="s">
        <v>81</v>
      </c>
      <c r="E202" s="3"/>
      <c r="F202" s="29"/>
      <c r="G202" s="29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4">
        <f t="shared" si="39"/>
        <v>0</v>
      </c>
      <c r="T202" s="31">
        <f t="shared" si="40"/>
        <v>233.10000000000014</v>
      </c>
      <c r="U202" s="32"/>
      <c r="V202" s="8">
        <f t="shared" si="41"/>
        <v>0</v>
      </c>
      <c r="W202" s="6">
        <f t="shared" si="42"/>
        <v>20</v>
      </c>
    </row>
    <row r="203" spans="2:23" ht="12.75">
      <c r="B203" s="1" t="s">
        <v>74</v>
      </c>
      <c r="C203" s="1" t="s">
        <v>75</v>
      </c>
      <c r="D203" s="1" t="s">
        <v>81</v>
      </c>
      <c r="E203" s="4"/>
      <c r="S203" s="21">
        <f aca="true" t="shared" si="43" ref="S203:S212">H203+I203</f>
        <v>0</v>
      </c>
      <c r="T203" s="22">
        <f aca="true" t="shared" si="44" ref="T203:T212">T202+S203</f>
        <v>233.10000000000014</v>
      </c>
      <c r="V203" s="8">
        <f aca="true" t="shared" si="45" ref="V203:V212">R203+J203</f>
        <v>0</v>
      </c>
      <c r="W203" s="6">
        <f aca="true" t="shared" si="46" ref="W203:W212">W202+(V203*20)-X203</f>
        <v>20</v>
      </c>
    </row>
    <row r="204" spans="2:23" ht="12.75">
      <c r="B204" s="1" t="s">
        <v>74</v>
      </c>
      <c r="C204" s="1" t="s">
        <v>75</v>
      </c>
      <c r="D204" s="1" t="s">
        <v>81</v>
      </c>
      <c r="S204" s="21">
        <f t="shared" si="43"/>
        <v>0</v>
      </c>
      <c r="T204" s="22">
        <f t="shared" si="44"/>
        <v>233.10000000000014</v>
      </c>
      <c r="V204" s="8">
        <f t="shared" si="45"/>
        <v>0</v>
      </c>
      <c r="W204" s="6">
        <f t="shared" si="46"/>
        <v>20</v>
      </c>
    </row>
    <row r="205" spans="2:23" ht="12.75">
      <c r="B205" s="1" t="s">
        <v>74</v>
      </c>
      <c r="C205" s="1" t="s">
        <v>75</v>
      </c>
      <c r="D205" s="1" t="s">
        <v>81</v>
      </c>
      <c r="S205" s="21">
        <f t="shared" si="43"/>
        <v>0</v>
      </c>
      <c r="T205" s="22">
        <f t="shared" si="44"/>
        <v>233.10000000000014</v>
      </c>
      <c r="V205" s="8">
        <f t="shared" si="45"/>
        <v>0</v>
      </c>
      <c r="W205" s="6">
        <f t="shared" si="46"/>
        <v>20</v>
      </c>
    </row>
    <row r="206" spans="2:23" ht="12.75">
      <c r="B206" s="1" t="s">
        <v>74</v>
      </c>
      <c r="C206" s="1" t="s">
        <v>75</v>
      </c>
      <c r="D206" s="1" t="s">
        <v>81</v>
      </c>
      <c r="S206" s="21">
        <f t="shared" si="43"/>
        <v>0</v>
      </c>
      <c r="T206" s="22">
        <f t="shared" si="44"/>
        <v>233.10000000000014</v>
      </c>
      <c r="V206" s="8">
        <f t="shared" si="45"/>
        <v>0</v>
      </c>
      <c r="W206" s="6">
        <f t="shared" si="46"/>
        <v>20</v>
      </c>
    </row>
    <row r="207" spans="2:23" ht="12.75">
      <c r="B207" s="1" t="s">
        <v>74</v>
      </c>
      <c r="C207" s="1" t="s">
        <v>75</v>
      </c>
      <c r="D207" s="1" t="s">
        <v>81</v>
      </c>
      <c r="S207" s="21">
        <f t="shared" si="43"/>
        <v>0</v>
      </c>
      <c r="T207" s="22">
        <f t="shared" si="44"/>
        <v>233.10000000000014</v>
      </c>
      <c r="V207" s="8">
        <f t="shared" si="45"/>
        <v>0</v>
      </c>
      <c r="W207" s="6">
        <f t="shared" si="46"/>
        <v>20</v>
      </c>
    </row>
    <row r="208" spans="2:23" ht="12.75">
      <c r="B208" s="1" t="s">
        <v>74</v>
      </c>
      <c r="C208" s="1" t="s">
        <v>75</v>
      </c>
      <c r="D208" s="1" t="s">
        <v>81</v>
      </c>
      <c r="E208" s="4"/>
      <c r="S208" s="21">
        <f t="shared" si="43"/>
        <v>0</v>
      </c>
      <c r="T208" s="22">
        <f t="shared" si="44"/>
        <v>233.10000000000014</v>
      </c>
      <c r="V208" s="8">
        <f t="shared" si="45"/>
        <v>0</v>
      </c>
      <c r="W208" s="6">
        <f t="shared" si="46"/>
        <v>20</v>
      </c>
    </row>
    <row r="209" spans="2:23" ht="12.75">
      <c r="B209" s="1" t="s">
        <v>74</v>
      </c>
      <c r="C209" s="1" t="s">
        <v>75</v>
      </c>
      <c r="D209" s="1" t="s">
        <v>81</v>
      </c>
      <c r="S209" s="21">
        <f t="shared" si="43"/>
        <v>0</v>
      </c>
      <c r="T209" s="22">
        <f t="shared" si="44"/>
        <v>233.10000000000014</v>
      </c>
      <c r="V209" s="8">
        <f t="shared" si="45"/>
        <v>0</v>
      </c>
      <c r="W209" s="6">
        <f t="shared" si="46"/>
        <v>20</v>
      </c>
    </row>
    <row r="210" spans="2:23" ht="12.75">
      <c r="B210" s="1" t="s">
        <v>74</v>
      </c>
      <c r="C210" s="1" t="s">
        <v>75</v>
      </c>
      <c r="D210" s="1" t="s">
        <v>81</v>
      </c>
      <c r="S210" s="21">
        <f t="shared" si="43"/>
        <v>0</v>
      </c>
      <c r="T210" s="22">
        <f t="shared" si="44"/>
        <v>233.10000000000014</v>
      </c>
      <c r="V210" s="8">
        <f t="shared" si="45"/>
        <v>0</v>
      </c>
      <c r="W210" s="6">
        <f t="shared" si="46"/>
        <v>20</v>
      </c>
    </row>
    <row r="211" spans="2:23" ht="12.75">
      <c r="B211" s="1" t="s">
        <v>74</v>
      </c>
      <c r="C211" s="1" t="s">
        <v>75</v>
      </c>
      <c r="D211" s="1" t="s">
        <v>81</v>
      </c>
      <c r="S211" s="21">
        <f t="shared" si="43"/>
        <v>0</v>
      </c>
      <c r="T211" s="22">
        <f t="shared" si="44"/>
        <v>233.10000000000014</v>
      </c>
      <c r="V211" s="8">
        <f t="shared" si="45"/>
        <v>0</v>
      </c>
      <c r="W211" s="6">
        <f t="shared" si="46"/>
        <v>20</v>
      </c>
    </row>
    <row r="212" spans="1:23" ht="12.75">
      <c r="A212" s="5"/>
      <c r="B212" s="3" t="s">
        <v>74</v>
      </c>
      <c r="C212" s="3" t="s">
        <v>75</v>
      </c>
      <c r="D212" s="3" t="s">
        <v>81</v>
      </c>
      <c r="E212" s="3"/>
      <c r="F212" s="29"/>
      <c r="G212" s="29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4">
        <f t="shared" si="43"/>
        <v>0</v>
      </c>
      <c r="T212" s="31">
        <f t="shared" si="44"/>
        <v>233.10000000000014</v>
      </c>
      <c r="U212" s="32"/>
      <c r="V212" s="8">
        <f t="shared" si="45"/>
        <v>0</v>
      </c>
      <c r="W212" s="6">
        <f t="shared" si="46"/>
        <v>20</v>
      </c>
    </row>
    <row r="213" spans="2:23" ht="12.75">
      <c r="B213" s="1" t="s">
        <v>74</v>
      </c>
      <c r="C213" s="1" t="s">
        <v>75</v>
      </c>
      <c r="D213" s="1" t="s">
        <v>81</v>
      </c>
      <c r="E213" s="4"/>
      <c r="S213" s="21">
        <f aca="true" t="shared" si="47" ref="S213:S222">H213+I213</f>
        <v>0</v>
      </c>
      <c r="T213" s="22">
        <f aca="true" t="shared" si="48" ref="T213:T222">T212+S213</f>
        <v>233.10000000000014</v>
      </c>
      <c r="V213" s="8">
        <f aca="true" t="shared" si="49" ref="V213:V222">R213+J213</f>
        <v>0</v>
      </c>
      <c r="W213" s="6">
        <f aca="true" t="shared" si="50" ref="W213:W222">W212+(V213*20)-X213</f>
        <v>20</v>
      </c>
    </row>
    <row r="214" spans="2:23" ht="12.75">
      <c r="B214" s="1" t="s">
        <v>74</v>
      </c>
      <c r="C214" s="1" t="s">
        <v>75</v>
      </c>
      <c r="D214" s="1" t="s">
        <v>81</v>
      </c>
      <c r="S214" s="21">
        <f t="shared" si="47"/>
        <v>0</v>
      </c>
      <c r="T214" s="22">
        <f t="shared" si="48"/>
        <v>233.10000000000014</v>
      </c>
      <c r="V214" s="8">
        <f t="shared" si="49"/>
        <v>0</v>
      </c>
      <c r="W214" s="6">
        <f t="shared" si="50"/>
        <v>20</v>
      </c>
    </row>
    <row r="215" spans="2:23" ht="12.75">
      <c r="B215" s="1" t="s">
        <v>74</v>
      </c>
      <c r="C215" s="1" t="s">
        <v>75</v>
      </c>
      <c r="D215" s="1" t="s">
        <v>81</v>
      </c>
      <c r="S215" s="21">
        <f t="shared" si="47"/>
        <v>0</v>
      </c>
      <c r="T215" s="22">
        <f t="shared" si="48"/>
        <v>233.10000000000014</v>
      </c>
      <c r="V215" s="8">
        <f t="shared" si="49"/>
        <v>0</v>
      </c>
      <c r="W215" s="6">
        <f t="shared" si="50"/>
        <v>20</v>
      </c>
    </row>
    <row r="216" spans="2:23" ht="12.75">
      <c r="B216" s="1" t="s">
        <v>74</v>
      </c>
      <c r="C216" s="1" t="s">
        <v>75</v>
      </c>
      <c r="D216" s="1" t="s">
        <v>81</v>
      </c>
      <c r="S216" s="21">
        <f t="shared" si="47"/>
        <v>0</v>
      </c>
      <c r="T216" s="22">
        <f t="shared" si="48"/>
        <v>233.10000000000014</v>
      </c>
      <c r="V216" s="8">
        <f t="shared" si="49"/>
        <v>0</v>
      </c>
      <c r="W216" s="6">
        <f t="shared" si="50"/>
        <v>20</v>
      </c>
    </row>
    <row r="217" spans="2:23" ht="12.75">
      <c r="B217" s="1" t="s">
        <v>74</v>
      </c>
      <c r="C217" s="1" t="s">
        <v>75</v>
      </c>
      <c r="D217" s="1" t="s">
        <v>81</v>
      </c>
      <c r="S217" s="21">
        <f t="shared" si="47"/>
        <v>0</v>
      </c>
      <c r="T217" s="22">
        <f t="shared" si="48"/>
        <v>233.10000000000014</v>
      </c>
      <c r="V217" s="8">
        <f t="shared" si="49"/>
        <v>0</v>
      </c>
      <c r="W217" s="6">
        <f t="shared" si="50"/>
        <v>20</v>
      </c>
    </row>
    <row r="218" spans="2:23" ht="12.75">
      <c r="B218" s="1" t="s">
        <v>74</v>
      </c>
      <c r="C218" s="1" t="s">
        <v>75</v>
      </c>
      <c r="D218" s="1" t="s">
        <v>81</v>
      </c>
      <c r="E218" s="4"/>
      <c r="S218" s="21">
        <f t="shared" si="47"/>
        <v>0</v>
      </c>
      <c r="T218" s="22">
        <f t="shared" si="48"/>
        <v>233.10000000000014</v>
      </c>
      <c r="V218" s="8">
        <f t="shared" si="49"/>
        <v>0</v>
      </c>
      <c r="W218" s="6">
        <f t="shared" si="50"/>
        <v>20</v>
      </c>
    </row>
    <row r="219" spans="2:23" ht="12.75">
      <c r="B219" s="1" t="s">
        <v>74</v>
      </c>
      <c r="C219" s="1" t="s">
        <v>75</v>
      </c>
      <c r="D219" s="1" t="s">
        <v>81</v>
      </c>
      <c r="S219" s="21">
        <f t="shared" si="47"/>
        <v>0</v>
      </c>
      <c r="T219" s="22">
        <f t="shared" si="48"/>
        <v>233.10000000000014</v>
      </c>
      <c r="V219" s="8">
        <f t="shared" si="49"/>
        <v>0</v>
      </c>
      <c r="W219" s="6">
        <f t="shared" si="50"/>
        <v>20</v>
      </c>
    </row>
    <row r="220" spans="2:23" ht="12.75">
      <c r="B220" s="1" t="s">
        <v>74</v>
      </c>
      <c r="C220" s="1" t="s">
        <v>75</v>
      </c>
      <c r="D220" s="1" t="s">
        <v>81</v>
      </c>
      <c r="S220" s="21">
        <f t="shared" si="47"/>
        <v>0</v>
      </c>
      <c r="T220" s="22">
        <f t="shared" si="48"/>
        <v>233.10000000000014</v>
      </c>
      <c r="V220" s="8">
        <f t="shared" si="49"/>
        <v>0</v>
      </c>
      <c r="W220" s="6">
        <f t="shared" si="50"/>
        <v>20</v>
      </c>
    </row>
    <row r="221" spans="2:23" ht="12.75">
      <c r="B221" s="1" t="s">
        <v>74</v>
      </c>
      <c r="C221" s="1" t="s">
        <v>75</v>
      </c>
      <c r="D221" s="1" t="s">
        <v>81</v>
      </c>
      <c r="S221" s="21">
        <f t="shared" si="47"/>
        <v>0</v>
      </c>
      <c r="T221" s="22">
        <f t="shared" si="48"/>
        <v>233.10000000000014</v>
      </c>
      <c r="V221" s="8">
        <f t="shared" si="49"/>
        <v>0</v>
      </c>
      <c r="W221" s="6">
        <f t="shared" si="50"/>
        <v>20</v>
      </c>
    </row>
    <row r="222" spans="1:23" ht="12.75">
      <c r="A222" s="5"/>
      <c r="B222" s="3" t="s">
        <v>74</v>
      </c>
      <c r="C222" s="3" t="s">
        <v>75</v>
      </c>
      <c r="D222" s="3" t="s">
        <v>81</v>
      </c>
      <c r="E222" s="3"/>
      <c r="F222" s="29"/>
      <c r="G222" s="29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4">
        <f t="shared" si="47"/>
        <v>0</v>
      </c>
      <c r="T222" s="31">
        <f t="shared" si="48"/>
        <v>233.10000000000014</v>
      </c>
      <c r="U222" s="32"/>
      <c r="V222" s="8">
        <f t="shared" si="49"/>
        <v>0</v>
      </c>
      <c r="W222" s="6">
        <f t="shared" si="50"/>
        <v>20</v>
      </c>
    </row>
    <row r="223" spans="2:23" ht="12.75">
      <c r="B223" s="1" t="s">
        <v>74</v>
      </c>
      <c r="C223" s="1" t="s">
        <v>75</v>
      </c>
      <c r="D223" s="1" t="s">
        <v>81</v>
      </c>
      <c r="E223" s="4"/>
      <c r="S223" s="21">
        <f aca="true" t="shared" si="51" ref="S223:S232">H223+I223</f>
        <v>0</v>
      </c>
      <c r="T223" s="22">
        <f aca="true" t="shared" si="52" ref="T223:T232">T222+S223</f>
        <v>233.10000000000014</v>
      </c>
      <c r="V223" s="8">
        <f aca="true" t="shared" si="53" ref="V223:V232">R223+J223</f>
        <v>0</v>
      </c>
      <c r="W223" s="6">
        <f aca="true" t="shared" si="54" ref="W223:W232">W222+(V223*20)-X223</f>
        <v>20</v>
      </c>
    </row>
    <row r="224" spans="2:23" ht="12.75">
      <c r="B224" s="1" t="s">
        <v>74</v>
      </c>
      <c r="C224" s="1" t="s">
        <v>75</v>
      </c>
      <c r="D224" s="1" t="s">
        <v>81</v>
      </c>
      <c r="S224" s="21">
        <f t="shared" si="51"/>
        <v>0</v>
      </c>
      <c r="T224" s="22">
        <f t="shared" si="52"/>
        <v>233.10000000000014</v>
      </c>
      <c r="V224" s="8">
        <f t="shared" si="53"/>
        <v>0</v>
      </c>
      <c r="W224" s="6">
        <f t="shared" si="54"/>
        <v>20</v>
      </c>
    </row>
    <row r="225" spans="2:23" ht="12.75">
      <c r="B225" s="1" t="s">
        <v>74</v>
      </c>
      <c r="C225" s="1" t="s">
        <v>75</v>
      </c>
      <c r="D225" s="1" t="s">
        <v>81</v>
      </c>
      <c r="S225" s="21">
        <f t="shared" si="51"/>
        <v>0</v>
      </c>
      <c r="T225" s="22">
        <f t="shared" si="52"/>
        <v>233.10000000000014</v>
      </c>
      <c r="V225" s="8">
        <f t="shared" si="53"/>
        <v>0</v>
      </c>
      <c r="W225" s="6">
        <f t="shared" si="54"/>
        <v>20</v>
      </c>
    </row>
    <row r="226" spans="2:23" ht="12.75">
      <c r="B226" s="1" t="s">
        <v>74</v>
      </c>
      <c r="C226" s="1" t="s">
        <v>75</v>
      </c>
      <c r="D226" s="1" t="s">
        <v>81</v>
      </c>
      <c r="S226" s="21">
        <f t="shared" si="51"/>
        <v>0</v>
      </c>
      <c r="T226" s="22">
        <f t="shared" si="52"/>
        <v>233.10000000000014</v>
      </c>
      <c r="V226" s="8">
        <f t="shared" si="53"/>
        <v>0</v>
      </c>
      <c r="W226" s="6">
        <f t="shared" si="54"/>
        <v>20</v>
      </c>
    </row>
    <row r="227" spans="2:23" ht="12.75">
      <c r="B227" s="1" t="s">
        <v>74</v>
      </c>
      <c r="C227" s="1" t="s">
        <v>75</v>
      </c>
      <c r="D227" s="1" t="s">
        <v>81</v>
      </c>
      <c r="S227" s="21">
        <f t="shared" si="51"/>
        <v>0</v>
      </c>
      <c r="T227" s="22">
        <f t="shared" si="52"/>
        <v>233.10000000000014</v>
      </c>
      <c r="V227" s="8">
        <f t="shared" si="53"/>
        <v>0</v>
      </c>
      <c r="W227" s="6">
        <f t="shared" si="54"/>
        <v>20</v>
      </c>
    </row>
    <row r="228" spans="2:23" ht="12.75">
      <c r="B228" s="1" t="s">
        <v>74</v>
      </c>
      <c r="C228" s="1" t="s">
        <v>75</v>
      </c>
      <c r="D228" s="1" t="s">
        <v>81</v>
      </c>
      <c r="E228" s="4"/>
      <c r="S228" s="21">
        <f t="shared" si="51"/>
        <v>0</v>
      </c>
      <c r="T228" s="22">
        <f t="shared" si="52"/>
        <v>233.10000000000014</v>
      </c>
      <c r="V228" s="8">
        <f t="shared" si="53"/>
        <v>0</v>
      </c>
      <c r="W228" s="6">
        <f t="shared" si="54"/>
        <v>20</v>
      </c>
    </row>
    <row r="229" spans="2:23" ht="12.75">
      <c r="B229" s="1" t="s">
        <v>74</v>
      </c>
      <c r="C229" s="1" t="s">
        <v>75</v>
      </c>
      <c r="D229" s="1" t="s">
        <v>81</v>
      </c>
      <c r="S229" s="21">
        <f t="shared" si="51"/>
        <v>0</v>
      </c>
      <c r="T229" s="22">
        <f t="shared" si="52"/>
        <v>233.10000000000014</v>
      </c>
      <c r="V229" s="8">
        <f t="shared" si="53"/>
        <v>0</v>
      </c>
      <c r="W229" s="6">
        <f t="shared" si="54"/>
        <v>20</v>
      </c>
    </row>
    <row r="230" spans="2:23" ht="12.75">
      <c r="B230" s="1" t="s">
        <v>74</v>
      </c>
      <c r="C230" s="1" t="s">
        <v>75</v>
      </c>
      <c r="D230" s="1" t="s">
        <v>81</v>
      </c>
      <c r="S230" s="21">
        <f t="shared" si="51"/>
        <v>0</v>
      </c>
      <c r="T230" s="22">
        <f t="shared" si="52"/>
        <v>233.10000000000014</v>
      </c>
      <c r="V230" s="8">
        <f t="shared" si="53"/>
        <v>0</v>
      </c>
      <c r="W230" s="6">
        <f t="shared" si="54"/>
        <v>20</v>
      </c>
    </row>
    <row r="231" spans="2:23" ht="12.75">
      <c r="B231" s="1" t="s">
        <v>74</v>
      </c>
      <c r="C231" s="1" t="s">
        <v>75</v>
      </c>
      <c r="D231" s="1" t="s">
        <v>81</v>
      </c>
      <c r="S231" s="21">
        <f t="shared" si="51"/>
        <v>0</v>
      </c>
      <c r="T231" s="22">
        <f t="shared" si="52"/>
        <v>233.10000000000014</v>
      </c>
      <c r="V231" s="8">
        <f t="shared" si="53"/>
        <v>0</v>
      </c>
      <c r="W231" s="6">
        <f t="shared" si="54"/>
        <v>20</v>
      </c>
    </row>
    <row r="232" spans="1:23" ht="12.75">
      <c r="A232" s="5"/>
      <c r="B232" s="3" t="s">
        <v>74</v>
      </c>
      <c r="C232" s="3" t="s">
        <v>75</v>
      </c>
      <c r="D232" s="3" t="s">
        <v>81</v>
      </c>
      <c r="E232" s="3"/>
      <c r="F232" s="29"/>
      <c r="G232" s="29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4">
        <f t="shared" si="51"/>
        <v>0</v>
      </c>
      <c r="T232" s="31">
        <f t="shared" si="52"/>
        <v>233.10000000000014</v>
      </c>
      <c r="U232" s="32"/>
      <c r="V232" s="8">
        <f t="shared" si="53"/>
        <v>0</v>
      </c>
      <c r="W232" s="6">
        <f t="shared" si="54"/>
        <v>20</v>
      </c>
    </row>
    <row r="233" ht="13.5" thickBot="1"/>
    <row r="234" spans="1:29" ht="13.5" thickBot="1">
      <c r="A234" s="12" t="s">
        <v>27</v>
      </c>
      <c r="B234" s="13"/>
      <c r="C234" s="13"/>
      <c r="D234" s="13"/>
      <c r="E234" s="13"/>
      <c r="F234" s="30">
        <f aca="true" t="shared" si="55" ref="F234:S234">SUM(F3:F233)</f>
        <v>485</v>
      </c>
      <c r="G234" s="30">
        <f t="shared" si="55"/>
        <v>33</v>
      </c>
      <c r="H234" s="25">
        <f t="shared" si="55"/>
        <v>233.10000000000014</v>
      </c>
      <c r="I234" s="25">
        <f t="shared" si="55"/>
        <v>0</v>
      </c>
      <c r="J234" s="25">
        <f t="shared" si="55"/>
        <v>9</v>
      </c>
      <c r="K234" s="25">
        <f t="shared" si="55"/>
        <v>0</v>
      </c>
      <c r="L234" s="25">
        <f t="shared" si="55"/>
        <v>4.500000000000001</v>
      </c>
      <c r="M234" s="25">
        <f t="shared" si="55"/>
        <v>8.2</v>
      </c>
      <c r="N234" s="25">
        <f t="shared" si="55"/>
        <v>0</v>
      </c>
      <c r="O234" s="25">
        <f t="shared" si="55"/>
        <v>69.49999999999997</v>
      </c>
      <c r="P234" s="25">
        <f t="shared" si="55"/>
        <v>171.89999999999995</v>
      </c>
      <c r="Q234" s="25">
        <f t="shared" si="55"/>
        <v>29.800000000000008</v>
      </c>
      <c r="R234" s="25">
        <f t="shared" si="55"/>
        <v>31.100000000000005</v>
      </c>
      <c r="S234" s="25">
        <f t="shared" si="55"/>
        <v>233.10000000000014</v>
      </c>
      <c r="T234" s="26"/>
      <c r="U234" s="18"/>
      <c r="V234" s="11">
        <f>SUM(V3:V233)</f>
        <v>40.1</v>
      </c>
      <c r="W234" s="10"/>
      <c r="X234" s="14">
        <f>SUM(X3:X233)</f>
        <v>782</v>
      </c>
      <c r="Z234" s="14">
        <f>SUM(Z3:Z233)</f>
        <v>3875.632000000001</v>
      </c>
      <c r="AA234" s="14">
        <f>SUM(AA3:AA233)</f>
        <v>2876</v>
      </c>
      <c r="AB234" s="19" t="s">
        <v>37</v>
      </c>
      <c r="AC234" s="16">
        <f>SUM(X234,Z234,AA234)</f>
        <v>7533.632000000001</v>
      </c>
    </row>
    <row r="235" spans="23:26" ht="12.75">
      <c r="W235" s="15" t="s">
        <v>71</v>
      </c>
      <c r="Z235" s="7">
        <v>5330.632000000001</v>
      </c>
    </row>
    <row r="236" spans="15:19" ht="12.75">
      <c r="O236" s="36" t="s">
        <v>89</v>
      </c>
      <c r="P236" s="36"/>
      <c r="Q236" s="36"/>
      <c r="R236" s="36"/>
      <c r="S236" s="36">
        <f>SUM(S53:S233)</f>
        <v>172.59999999999997</v>
      </c>
    </row>
  </sheetData>
  <mergeCells count="23">
    <mergeCell ref="AB1:AB2"/>
    <mergeCell ref="K1:L1"/>
    <mergeCell ref="A1:A2"/>
    <mergeCell ref="B1:B2"/>
    <mergeCell ref="C1:C2"/>
    <mergeCell ref="D1:D2"/>
    <mergeCell ref="E1:E2"/>
    <mergeCell ref="F1:G1"/>
    <mergeCell ref="H1:J1"/>
    <mergeCell ref="M1:M2"/>
    <mergeCell ref="N1:O1"/>
    <mergeCell ref="Q1:Q2"/>
    <mergeCell ref="R1:R2"/>
    <mergeCell ref="Z1:Z2"/>
    <mergeCell ref="P1:P2"/>
    <mergeCell ref="AA1:AA2"/>
    <mergeCell ref="S1:S2"/>
    <mergeCell ref="V1:V2"/>
    <mergeCell ref="T1:T2"/>
    <mergeCell ref="W1:W2"/>
    <mergeCell ref="X1:X2"/>
    <mergeCell ref="Y1:Y2"/>
    <mergeCell ref="U1:U2"/>
  </mergeCells>
  <dataValidations count="2">
    <dataValidation type="list" allowBlank="1" showInputMessage="1" showErrorMessage="1" sqref="C1:C65536">
      <formula1>"N7629T,N19947,N9194V"</formula1>
    </dataValidation>
    <dataValidation type="list" allowBlank="1" showInputMessage="1" showErrorMessage="1" sqref="B1:B65536">
      <formula1>"C172,M20C"</formula1>
    </dataValidation>
  </dataValidations>
  <printOptions gridLines="1"/>
  <pageMargins left="0.5" right="0.5" top="0.5" bottom="0.5" header="0.5" footer="0.5"/>
  <pageSetup fitToHeight="1" fitToWidth="1" horizontalDpi="600" verticalDpi="600" orientation="landscape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9" sqref="D9"/>
    </sheetView>
  </sheetViews>
  <sheetFormatPr defaultColWidth="9.140625" defaultRowHeight="12.75"/>
  <cols>
    <col min="1" max="1" width="19.00390625" style="0" bestFit="1" customWidth="1"/>
  </cols>
  <sheetData>
    <row r="1" spans="1:4" ht="12.75">
      <c r="A1" s="37"/>
      <c r="B1" s="37" t="s">
        <v>124</v>
      </c>
      <c r="C1" s="37" t="s">
        <v>123</v>
      </c>
      <c r="D1" s="37"/>
    </row>
    <row r="2" spans="1:4" ht="12.75">
      <c r="A2" s="37" t="s">
        <v>125</v>
      </c>
      <c r="B2" s="41">
        <v>1582</v>
      </c>
      <c r="C2" s="40">
        <f>B2*0.05</f>
        <v>79.10000000000001</v>
      </c>
      <c r="D2" s="37"/>
    </row>
    <row r="3" spans="1:4" ht="12.75">
      <c r="A3" s="37" t="s">
        <v>126</v>
      </c>
      <c r="B3" s="42">
        <v>170</v>
      </c>
      <c r="C3" s="40">
        <f aca="true" t="shared" si="0" ref="C3:C9">B3*0.05</f>
        <v>8.5</v>
      </c>
      <c r="D3" s="37"/>
    </row>
    <row r="4" spans="1:4" ht="12.75">
      <c r="A4" s="37" t="s">
        <v>127</v>
      </c>
      <c r="B4" s="42">
        <v>170</v>
      </c>
      <c r="C4" s="40">
        <f t="shared" si="0"/>
        <v>8.5</v>
      </c>
      <c r="D4" s="37"/>
    </row>
    <row r="5" spans="1:4" ht="12.75">
      <c r="A5" s="37" t="s">
        <v>128</v>
      </c>
      <c r="B5" s="42">
        <v>100</v>
      </c>
      <c r="C5" s="40">
        <f t="shared" si="0"/>
        <v>5</v>
      </c>
      <c r="D5" s="37"/>
    </row>
    <row r="6" spans="1:4" ht="12.75">
      <c r="A6" s="37" t="s">
        <v>129</v>
      </c>
      <c r="B6" s="42">
        <v>0</v>
      </c>
      <c r="C6" s="40">
        <f t="shared" si="0"/>
        <v>0</v>
      </c>
      <c r="D6" s="37"/>
    </row>
    <row r="7" spans="1:4" ht="12.75">
      <c r="A7" s="37" t="s">
        <v>130</v>
      </c>
      <c r="B7" s="42">
        <v>10</v>
      </c>
      <c r="C7" s="40">
        <f t="shared" si="0"/>
        <v>0.5</v>
      </c>
      <c r="D7" s="37"/>
    </row>
    <row r="8" spans="1:4" ht="12.75">
      <c r="A8" s="37" t="s">
        <v>131</v>
      </c>
      <c r="B8" s="42"/>
      <c r="C8" s="40">
        <f t="shared" si="0"/>
        <v>0</v>
      </c>
      <c r="D8" s="37"/>
    </row>
    <row r="9" spans="1:5" ht="12.75">
      <c r="A9" s="37" t="s">
        <v>132</v>
      </c>
      <c r="B9" s="43">
        <f>D9*6</f>
        <v>312</v>
      </c>
      <c r="C9" s="40">
        <f t="shared" si="0"/>
        <v>15.600000000000001</v>
      </c>
      <c r="D9" s="38">
        <v>52</v>
      </c>
      <c r="E9" t="s">
        <v>133</v>
      </c>
    </row>
    <row r="10" spans="1:4" ht="12.75">
      <c r="A10" s="39" t="s">
        <v>27</v>
      </c>
      <c r="B10" s="41">
        <f>SUM(B2:B9)</f>
        <v>2344</v>
      </c>
      <c r="C10" s="40">
        <f>SUM(C2:C9)</f>
        <v>117.20000000000002</v>
      </c>
      <c r="D10" s="37"/>
    </row>
    <row r="17" spans="1:2" ht="12.75">
      <c r="A17" s="1" t="s">
        <v>123</v>
      </c>
      <c r="B17" s="1" t="s">
        <v>124</v>
      </c>
    </row>
    <row r="18" spans="1:2" ht="12.75">
      <c r="A18">
        <v>81.8</v>
      </c>
      <c r="B18">
        <v>1582</v>
      </c>
    </row>
    <row r="19" spans="1:2" ht="12.75">
      <c r="A19">
        <v>88</v>
      </c>
      <c r="B19">
        <v>2100</v>
      </c>
    </row>
    <row r="20" spans="1:2" ht="12.75">
      <c r="A20">
        <v>119.5</v>
      </c>
      <c r="B20">
        <v>2575</v>
      </c>
    </row>
    <row r="21" spans="1:2" ht="12.75">
      <c r="A21">
        <v>126</v>
      </c>
      <c r="B21">
        <v>2575</v>
      </c>
    </row>
    <row r="22" spans="1:2" ht="12.75">
      <c r="A22">
        <v>95.6</v>
      </c>
      <c r="B22">
        <v>1582</v>
      </c>
    </row>
    <row r="23" spans="1:2" ht="12.75">
      <c r="A23">
        <f>C10</f>
        <v>117.20000000000002</v>
      </c>
      <c r="B23">
        <f>B10</f>
        <v>2344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2003-07-12T14:37:36Z</cp:lastPrinted>
  <dcterms:created xsi:type="dcterms:W3CDTF">2002-10-15T03:23:43Z</dcterms:created>
  <dcterms:modified xsi:type="dcterms:W3CDTF">2008-07-05T15:33:09Z</dcterms:modified>
  <cp:category/>
  <cp:version/>
  <cp:contentType/>
  <cp:contentStatus/>
</cp:coreProperties>
</file>